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895" windowHeight="10500" tabRatio="597"/>
  </bookViews>
  <sheets>
    <sheet name="1.新增收支明细表" sheetId="3" r:id="rId1"/>
    <sheet name="2.一般公共预算收入表" sheetId="1" r:id="rId2"/>
    <sheet name="3.一般公共预算支出表" sheetId="2" r:id="rId3"/>
    <sheet name="4.基金预算收入表" sheetId="4" r:id="rId4"/>
    <sheet name="5.基金预算支出表" sheetId="5" r:id="rId5"/>
  </sheets>
  <definedNames>
    <definedName name="_xlnm.Print_Area" localSheetId="1">'2.一般公共预算收入表'!$A$1:$G$45</definedName>
    <definedName name="_xlnm.Print_Area" localSheetId="2">'3.一般公共预算支出表'!$A$1:$G$34</definedName>
    <definedName name="_xlnm.Print_Titles" localSheetId="1">'2.一般公共预算收入表'!$2:$5</definedName>
    <definedName name="_xlnm.Print_Titles" localSheetId="2">'3.一般公共预算支出表'!$2:$5</definedName>
  </definedNames>
  <calcPr calcId="125725"/>
</workbook>
</file>

<file path=xl/calcChain.xml><?xml version="1.0" encoding="utf-8"?>
<calcChain xmlns="http://schemas.openxmlformats.org/spreadsheetml/2006/main">
  <c r="F23" i="4"/>
  <c r="F22"/>
  <c r="G22" s="1"/>
  <c r="F20"/>
  <c r="F19"/>
  <c r="F18"/>
  <c r="F15"/>
  <c r="F14"/>
  <c r="G14" s="1"/>
  <c r="F13"/>
  <c r="F12"/>
  <c r="G12" s="1"/>
  <c r="F11"/>
  <c r="G11" s="1"/>
  <c r="F10"/>
  <c r="G10" s="1"/>
  <c r="F9"/>
  <c r="F8"/>
  <c r="B22" i="3"/>
  <c r="B5"/>
  <c r="B9"/>
  <c r="D34" i="2"/>
  <c r="F34" s="1"/>
  <c r="D33"/>
  <c r="F33" s="1"/>
  <c r="D32"/>
  <c r="F32" s="1"/>
  <c r="D31"/>
  <c r="F31" s="1"/>
  <c r="D30"/>
  <c r="F30" s="1"/>
  <c r="D29"/>
  <c r="F29" s="1"/>
  <c r="D28"/>
  <c r="F28" s="1"/>
  <c r="D27"/>
  <c r="F27" s="1"/>
  <c r="D26"/>
  <c r="F26" s="1"/>
  <c r="D25"/>
  <c r="F25" s="1"/>
  <c r="D24"/>
  <c r="F24" s="1"/>
  <c r="D23"/>
  <c r="F23" s="1"/>
  <c r="D22"/>
  <c r="F22" s="1"/>
  <c r="D21"/>
  <c r="F21" s="1"/>
  <c r="D20"/>
  <c r="F20" s="1"/>
  <c r="D19"/>
  <c r="F19" s="1"/>
  <c r="D18"/>
  <c r="F18" s="1"/>
  <c r="D17"/>
  <c r="F17" s="1"/>
  <c r="D16"/>
  <c r="F16" s="1"/>
  <c r="D15"/>
  <c r="F15" s="1"/>
  <c r="D14"/>
  <c r="F14" s="1"/>
  <c r="D13"/>
  <c r="F13" s="1"/>
  <c r="D12"/>
  <c r="D11"/>
  <c r="F11" s="1"/>
  <c r="D10"/>
  <c r="F10" s="1"/>
  <c r="D9"/>
  <c r="F9" s="1"/>
  <c r="D8"/>
  <c r="F8" s="1"/>
  <c r="E7"/>
  <c r="E6" s="1"/>
  <c r="D26" i="5"/>
  <c r="D23"/>
  <c r="D15"/>
  <c r="D8"/>
  <c r="C26"/>
  <c r="C23"/>
  <c r="C15"/>
  <c r="C8"/>
  <c r="D7" i="4"/>
  <c r="F7" s="1"/>
  <c r="C7"/>
  <c r="B7"/>
  <c r="D21"/>
  <c r="F21" s="1"/>
  <c r="D17"/>
  <c r="F25" i="5"/>
  <c r="F21"/>
  <c r="F20"/>
  <c r="G20" s="1"/>
  <c r="F18"/>
  <c r="F16"/>
  <c r="F14"/>
  <c r="F28"/>
  <c r="F27"/>
  <c r="F24"/>
  <c r="G24" s="1"/>
  <c r="F19"/>
  <c r="G19" s="1"/>
  <c r="F17"/>
  <c r="G17" s="1"/>
  <c r="F13"/>
  <c r="G13" s="1"/>
  <c r="F12"/>
  <c r="G12" s="1"/>
  <c r="F11"/>
  <c r="F10"/>
  <c r="E26"/>
  <c r="E23"/>
  <c r="E15"/>
  <c r="E7" s="1"/>
  <c r="B26"/>
  <c r="B23"/>
  <c r="B15"/>
  <c r="B8"/>
  <c r="E7" i="4"/>
  <c r="E16"/>
  <c r="G23"/>
  <c r="C21"/>
  <c r="G20"/>
  <c r="G19"/>
  <c r="G18"/>
  <c r="C17"/>
  <c r="B17"/>
  <c r="B16" s="1"/>
  <c r="G13"/>
  <c r="G9"/>
  <c r="F17" l="1"/>
  <c r="G17" s="1"/>
  <c r="F26" i="5"/>
  <c r="D7" i="2"/>
  <c r="G21" i="4"/>
  <c r="D22" i="5"/>
  <c r="F12" i="2"/>
  <c r="D7" i="5"/>
  <c r="D6" s="1"/>
  <c r="C22"/>
  <c r="F15"/>
  <c r="B22"/>
  <c r="C7"/>
  <c r="F9"/>
  <c r="G9" s="1"/>
  <c r="E22"/>
  <c r="B6" i="4"/>
  <c r="D16"/>
  <c r="C16"/>
  <c r="C6" s="1"/>
  <c r="E6"/>
  <c r="G27" i="5"/>
  <c r="G11"/>
  <c r="G15"/>
  <c r="G26"/>
  <c r="G10"/>
  <c r="G18"/>
  <c r="F8"/>
  <c r="F23"/>
  <c r="G23" s="1"/>
  <c r="B7"/>
  <c r="G8" i="4"/>
  <c r="G7"/>
  <c r="D6" l="1"/>
  <c r="F6" s="1"/>
  <c r="G6" s="1"/>
  <c r="F16"/>
  <c r="D6" i="2"/>
  <c r="C6" i="5"/>
  <c r="B6"/>
  <c r="F22"/>
  <c r="G22" s="1"/>
  <c r="F7"/>
  <c r="E6"/>
  <c r="F6"/>
  <c r="G16" i="4"/>
  <c r="G8" i="5" l="1"/>
  <c r="G7" l="1"/>
  <c r="G6"/>
  <c r="D44" i="1" l="1"/>
  <c r="B8" i="3"/>
  <c r="B15" l="1"/>
  <c r="B6" s="1"/>
  <c r="B7"/>
  <c r="B20"/>
  <c r="B18"/>
  <c r="B14" l="1"/>
  <c r="F45" i="1"/>
  <c r="G45" s="1"/>
  <c r="F44"/>
  <c r="F43"/>
  <c r="F42"/>
  <c r="F41"/>
  <c r="F39"/>
  <c r="F38"/>
  <c r="F37"/>
  <c r="F36"/>
  <c r="F35"/>
  <c r="F33"/>
  <c r="F32"/>
  <c r="F31"/>
  <c r="F30"/>
  <c r="F29"/>
  <c r="F28"/>
  <c r="F26"/>
  <c r="F24"/>
  <c r="F23"/>
  <c r="F22"/>
  <c r="F21"/>
  <c r="F20"/>
  <c r="F19"/>
  <c r="F18"/>
  <c r="F17"/>
  <c r="F16"/>
  <c r="F15"/>
  <c r="F14"/>
  <c r="F13"/>
  <c r="F12"/>
  <c r="F11"/>
  <c r="F9"/>
  <c r="E33"/>
  <c r="E32"/>
  <c r="E31"/>
  <c r="E30"/>
  <c r="E29"/>
  <c r="E28"/>
  <c r="E26"/>
  <c r="E24"/>
  <c r="E23"/>
  <c r="E22"/>
  <c r="E21"/>
  <c r="E20"/>
  <c r="E19"/>
  <c r="E18"/>
  <c r="E17"/>
  <c r="E16"/>
  <c r="E15"/>
  <c r="E14"/>
  <c r="E13"/>
  <c r="E12"/>
  <c r="E11"/>
  <c r="E9"/>
  <c r="E44"/>
  <c r="E43"/>
  <c r="E42"/>
  <c r="E41"/>
  <c r="E39"/>
  <c r="E38"/>
  <c r="E37"/>
  <c r="E36"/>
  <c r="E35"/>
  <c r="E45"/>
  <c r="D40"/>
  <c r="D34" s="1"/>
  <c r="D27"/>
  <c r="D25" s="1"/>
  <c r="D10"/>
  <c r="D8" s="1"/>
  <c r="F27" l="1"/>
  <c r="D7"/>
  <c r="D6" s="1"/>
  <c r="F10"/>
  <c r="G10" s="1"/>
  <c r="G33" i="2"/>
  <c r="G32"/>
  <c r="G31"/>
  <c r="G30"/>
  <c r="G29"/>
  <c r="G28"/>
  <c r="G27"/>
  <c r="G26"/>
  <c r="G25"/>
  <c r="G22"/>
  <c r="G21"/>
  <c r="G20"/>
  <c r="G19"/>
  <c r="G18"/>
  <c r="G17"/>
  <c r="G16"/>
  <c r="G15"/>
  <c r="G14"/>
  <c r="G13"/>
  <c r="G12"/>
  <c r="G11"/>
  <c r="G8"/>
  <c r="C7"/>
  <c r="B7"/>
  <c r="G44" i="1"/>
  <c r="G43"/>
  <c r="G42"/>
  <c r="G41"/>
  <c r="C40"/>
  <c r="E40" s="1"/>
  <c r="B40"/>
  <c r="B34" s="1"/>
  <c r="F34" s="1"/>
  <c r="G34" s="1"/>
  <c r="G39"/>
  <c r="G38"/>
  <c r="G37"/>
  <c r="G36"/>
  <c r="G35"/>
  <c r="C34"/>
  <c r="E34" s="1"/>
  <c r="G33"/>
  <c r="G32"/>
  <c r="G31"/>
  <c r="G30"/>
  <c r="G29"/>
  <c r="G28"/>
  <c r="G27"/>
  <c r="C27"/>
  <c r="E27" s="1"/>
  <c r="G26"/>
  <c r="B25"/>
  <c r="F25" s="1"/>
  <c r="G25" s="1"/>
  <c r="G23"/>
  <c r="G22"/>
  <c r="G21"/>
  <c r="G20"/>
  <c r="G19"/>
  <c r="G18"/>
  <c r="G17"/>
  <c r="G16"/>
  <c r="G15"/>
  <c r="G14"/>
  <c r="G13"/>
  <c r="G12"/>
  <c r="G11"/>
  <c r="C10"/>
  <c r="E10" s="1"/>
  <c r="G9"/>
  <c r="B8"/>
  <c r="B6" i="2" l="1"/>
  <c r="F6" s="1"/>
  <c r="F7"/>
  <c r="C8" i="1"/>
  <c r="E8" s="1"/>
  <c r="E7" s="1"/>
  <c r="E6" s="1"/>
  <c r="C25"/>
  <c r="E25" s="1"/>
  <c r="C6" i="2"/>
  <c r="G7"/>
  <c r="B7" i="1"/>
  <c r="B6" s="1"/>
  <c r="F6" s="1"/>
  <c r="G6" s="1"/>
  <c r="F40"/>
  <c r="G40" s="1"/>
  <c r="C7"/>
  <c r="C6" s="1"/>
  <c r="F8"/>
  <c r="G8" s="1"/>
  <c r="F7" l="1"/>
  <c r="G7" s="1"/>
  <c r="G6" i="2"/>
</calcChain>
</file>

<file path=xl/sharedStrings.xml><?xml version="1.0" encoding="utf-8"?>
<sst xmlns="http://schemas.openxmlformats.org/spreadsheetml/2006/main" count="199" uniqueCount="175">
  <si>
    <t>单位:万元</t>
  </si>
  <si>
    <t>科    目</t>
  </si>
  <si>
    <t>2020年
收入实绩</t>
  </si>
  <si>
    <t>增减额</t>
  </si>
  <si>
    <t>增减率%</t>
  </si>
  <si>
    <t>一般公共预算收入总计</t>
  </si>
  <si>
    <t>（一）税收收入</t>
  </si>
  <si>
    <t>（二）非税收入</t>
  </si>
  <si>
    <t>（一）返还性收入</t>
  </si>
  <si>
    <t>（二）一般性转移支付收入</t>
  </si>
  <si>
    <t>（三）专项转移支付收入</t>
  </si>
  <si>
    <t>（四）上解收入</t>
  </si>
  <si>
    <t>（五）上年结余收入</t>
  </si>
  <si>
    <t>（六）调入资金</t>
  </si>
  <si>
    <t>（七）债务转贷收入</t>
  </si>
  <si>
    <t>（八）动用预算稳定调节基金</t>
  </si>
  <si>
    <t>支出项目</t>
  </si>
  <si>
    <t>2021年预算数</t>
  </si>
  <si>
    <t>增减率（%）</t>
  </si>
  <si>
    <t>支出总计</t>
  </si>
  <si>
    <t>一、一般公共预算支出小计</t>
  </si>
  <si>
    <t>一般公共服务支出</t>
  </si>
  <si>
    <t>外交支出</t>
  </si>
  <si>
    <t>国防支出</t>
  </si>
  <si>
    <t>公共安全支出</t>
  </si>
  <si>
    <t>教育支出</t>
  </si>
  <si>
    <t>科学技术支出</t>
  </si>
  <si>
    <t>文化旅游体育与传媒支出</t>
  </si>
  <si>
    <t>社会保障和就业支出</t>
  </si>
  <si>
    <t>卫生健康支出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</si>
  <si>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</si>
  <si>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</si>
  <si>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</si>
  <si>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</si>
  <si>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</si>
  <si>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</si>
  <si>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</si>
  <si>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</si>
  <si>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</si>
  <si>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</si>
  <si>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</si>
  <si>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</si>
  <si>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</si>
  <si>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债务付息支出</t>
  </si>
  <si>
    <t>债务发行费用支出</t>
  </si>
  <si>
    <t>其他支出</t>
  </si>
  <si>
    <t>二、转移性支出</t>
  </si>
  <si>
    <t>三、债务还本支出</t>
  </si>
  <si>
    <t>2021年梅州市市级一般公共预算收入表（调整后）</t>
    <phoneticPr fontId="14" type="noConversion"/>
  </si>
  <si>
    <t>调整前</t>
    <phoneticPr fontId="14" type="noConversion"/>
  </si>
  <si>
    <t>调整后</t>
    <phoneticPr fontId="14" type="noConversion"/>
  </si>
  <si>
    <t>增减额</t>
    <phoneticPr fontId="14" type="noConversion"/>
  </si>
  <si>
    <t>2021年调整后预算数               比2020年收入实绩</t>
    <phoneticPr fontId="14" type="noConversion"/>
  </si>
  <si>
    <t>2020年          预算数</t>
    <phoneticPr fontId="14" type="noConversion"/>
  </si>
  <si>
    <t>2021年梅州市市级一般公共预算支出表（调整后）</t>
    <phoneticPr fontId="14" type="noConversion"/>
  </si>
  <si>
    <t>1.增值税</t>
  </si>
  <si>
    <t>2.企业所得税</t>
  </si>
  <si>
    <t>3.企业所得税退税</t>
  </si>
  <si>
    <t>4.个人所得税</t>
  </si>
  <si>
    <t>5.资源税</t>
  </si>
  <si>
    <t>6.城市维护建设税</t>
  </si>
  <si>
    <t>7.房产税</t>
  </si>
  <si>
    <t>8.印花税</t>
  </si>
  <si>
    <t>9.城镇土地使用税</t>
  </si>
  <si>
    <t>10.土地增值税</t>
  </si>
  <si>
    <t>11.车船税</t>
  </si>
  <si>
    <t>12.耕地占用税</t>
  </si>
  <si>
    <t>13.契税</t>
  </si>
  <si>
    <t>14.烟叶税</t>
  </si>
  <si>
    <t>15.环境保护税</t>
  </si>
  <si>
    <t>16.其他税收收入</t>
  </si>
  <si>
    <t>1.专项收入</t>
  </si>
  <si>
    <t>2.行政事业性收费收入</t>
  </si>
  <si>
    <t>3.罚没收入</t>
  </si>
  <si>
    <t>4.国有资本经营收入</t>
  </si>
  <si>
    <t>6.捐赠收入</t>
  </si>
  <si>
    <t>7.政府住房基金收入</t>
  </si>
  <si>
    <t>8.其他收入</t>
  </si>
  <si>
    <t>2.从国有资本经营预算调入一般公共预算</t>
  </si>
  <si>
    <t>3.从其他资金调入一般公共预算</t>
  </si>
  <si>
    <t>二、转移性收入合计</t>
    <phoneticPr fontId="14" type="noConversion"/>
  </si>
  <si>
    <t xml:space="preserve">2021年预算数 </t>
    <phoneticPr fontId="14" type="noConversion"/>
  </si>
  <si>
    <t>单位：万元</t>
    <phoneticPr fontId="15" type="noConversion"/>
  </si>
  <si>
    <t>收入项目</t>
    <phoneticPr fontId="15" type="noConversion"/>
  </si>
  <si>
    <t>金额</t>
    <phoneticPr fontId="15" type="noConversion"/>
  </si>
  <si>
    <t>支出功能科目</t>
    <phoneticPr fontId="15" type="noConversion"/>
  </si>
  <si>
    <t>资金性质</t>
    <phoneticPr fontId="15" type="noConversion"/>
  </si>
  <si>
    <t>一般公共预算收入总计</t>
    <phoneticPr fontId="15" type="noConversion"/>
  </si>
  <si>
    <t>一般公共预算支出总计</t>
    <phoneticPr fontId="15" type="noConversion"/>
  </si>
  <si>
    <t>政府性基金预算收入总计</t>
    <phoneticPr fontId="15" type="noConversion"/>
  </si>
  <si>
    <t>政府性基金预算支出总计</t>
    <phoneticPr fontId="15" type="noConversion"/>
  </si>
  <si>
    <t>一、新增收入来源情况</t>
    <phoneticPr fontId="15" type="noConversion"/>
  </si>
  <si>
    <t>一般公共预算</t>
    <phoneticPr fontId="15" type="noConversion"/>
  </si>
  <si>
    <t>政府性基金预算</t>
    <phoneticPr fontId="15" type="noConversion"/>
  </si>
  <si>
    <t>二、新增支出安排情况</t>
    <phoneticPr fontId="15" type="noConversion"/>
  </si>
  <si>
    <t>2310301地方政府一般债券还本支出</t>
    <phoneticPr fontId="15" type="noConversion"/>
  </si>
  <si>
    <t>2310411国有土地使用权出让金债务还本支出</t>
    <phoneticPr fontId="15" type="noConversion"/>
  </si>
  <si>
    <t>（一）新增一般债券资金</t>
    <phoneticPr fontId="15" type="noConversion"/>
  </si>
  <si>
    <t>（二）再融资一般债券资金</t>
    <phoneticPr fontId="15" type="noConversion"/>
  </si>
  <si>
    <t>（三）再融资专项债券资金</t>
    <phoneticPr fontId="14" type="noConversion"/>
  </si>
  <si>
    <t>2120399 其他城乡社区公共设施支出</t>
    <phoneticPr fontId="15" type="noConversion"/>
  </si>
  <si>
    <t>⒈G206线梅州至畲江段改线工程（梅畲快速干线）项目</t>
    <phoneticPr fontId="15" type="noConversion"/>
  </si>
  <si>
    <t>⒉江南新城地下综合管廊建设项目</t>
    <phoneticPr fontId="14" type="noConversion"/>
  </si>
  <si>
    <t>（一）新增一般债券资金安排的支出</t>
    <phoneticPr fontId="15" type="noConversion"/>
  </si>
  <si>
    <t>（二）再融资一般债券资金安排的支出</t>
    <phoneticPr fontId="15" type="noConversion"/>
  </si>
  <si>
    <t>（三）再融资专项债券资金安排的支出</t>
    <phoneticPr fontId="15" type="noConversion"/>
  </si>
  <si>
    <t xml:space="preserve"> 偿还2021年到期地方政府一般债券本金（市财政局）</t>
    <phoneticPr fontId="15" type="noConversion"/>
  </si>
  <si>
    <t xml:space="preserve"> 偿还2021年到期地方政府专项债券本金（市财政局）</t>
    <phoneticPr fontId="15" type="noConversion"/>
  </si>
  <si>
    <t>附表2</t>
    <phoneticPr fontId="15" type="noConversion"/>
  </si>
  <si>
    <t>附表4</t>
    <phoneticPr fontId="15" type="noConversion"/>
  </si>
  <si>
    <t>附表3</t>
    <phoneticPr fontId="15" type="noConversion"/>
  </si>
  <si>
    <t>单位：万元</t>
  </si>
  <si>
    <t>（一）城乡社区支出</t>
  </si>
  <si>
    <t>（二）其他支出</t>
  </si>
  <si>
    <t>（三）债务付息支出</t>
  </si>
  <si>
    <t>2021年梅州市市级政府性基金预算收入表（调整后）</t>
    <phoneticPr fontId="14" type="noConversion"/>
  </si>
  <si>
    <t>2021年梅州市市级政府性基金预算支出表（调整后）</t>
    <phoneticPr fontId="14" type="noConversion"/>
  </si>
  <si>
    <t>一、一般公共预算收入合计</t>
    <phoneticPr fontId="14" type="noConversion"/>
  </si>
  <si>
    <t>5.国有资源（资产）有偿使用收入</t>
    <phoneticPr fontId="14" type="noConversion"/>
  </si>
  <si>
    <t>1.从政府性基金预算调入一般公共预算</t>
    <phoneticPr fontId="14" type="noConversion"/>
  </si>
  <si>
    <t>项    目</t>
  </si>
  <si>
    <t>2021年预算数比
2020年收入实绩</t>
  </si>
  <si>
    <t>政府性基金收入合计</t>
  </si>
  <si>
    <t>一、市级政府性基金收入小计</t>
  </si>
  <si>
    <t xml:space="preserve">   抗疫特别国债转移支付收入</t>
  </si>
  <si>
    <t>　 政府性基金上解收入</t>
  </si>
  <si>
    <t xml:space="preserve"> 　政府性基金预算上年结余收入</t>
  </si>
  <si>
    <t>二、转移性收入小计</t>
    <phoneticPr fontId="14" type="noConversion"/>
  </si>
  <si>
    <t>调整前</t>
    <phoneticPr fontId="14" type="noConversion"/>
  </si>
  <si>
    <t>调整后</t>
    <phoneticPr fontId="14" type="noConversion"/>
  </si>
  <si>
    <t>2021年预算数</t>
    <phoneticPr fontId="14" type="noConversion"/>
  </si>
  <si>
    <t>2020年
预算数</t>
    <phoneticPr fontId="14" type="noConversion"/>
  </si>
  <si>
    <t>2021年预算数比
2020年预算数</t>
    <phoneticPr fontId="14" type="noConversion"/>
  </si>
  <si>
    <t>政府性基金支出合计</t>
  </si>
  <si>
    <t xml:space="preserve">    国有土地使用权出让收入安排的支出</t>
  </si>
  <si>
    <t xml:space="preserve">    国有土地收益基金安排的支出</t>
  </si>
  <si>
    <t xml:space="preserve">    农业土地开发资金安排的支出</t>
  </si>
  <si>
    <t xml:space="preserve">    城市基础设施配套费安排的支出</t>
  </si>
  <si>
    <t xml:space="preserve">    污水处理费安排的支出</t>
  </si>
  <si>
    <t xml:space="preserve">    土地储备专项债券收入安排的支出</t>
  </si>
  <si>
    <t xml:space="preserve">    其他政府性基金及对应专项债务收入安排的支出</t>
  </si>
  <si>
    <t xml:space="preserve">    福利彩票销售机构的业务费支出</t>
  </si>
  <si>
    <t xml:space="preserve">    彩票公益金安排的支出</t>
  </si>
  <si>
    <t>（四）债务发行费用支出</t>
  </si>
  <si>
    <t xml:space="preserve">（五）抗疫特别国债安排的支出 </t>
  </si>
  <si>
    <t>（一）政府性基金转移支付</t>
  </si>
  <si>
    <t xml:space="preserve">    政府性基金补助支出</t>
  </si>
  <si>
    <t xml:space="preserve">    政府性基金上解支出</t>
  </si>
  <si>
    <t>（二）调出资金</t>
  </si>
  <si>
    <t xml:space="preserve">    政府性基金预算调出资金</t>
  </si>
  <si>
    <t>一、政府性基金预算支出小计</t>
    <phoneticPr fontId="14" type="noConversion"/>
  </si>
  <si>
    <t>二、转移性支出小计</t>
    <phoneticPr fontId="14" type="noConversion"/>
  </si>
  <si>
    <t>2021年调整后预算数           比2020年</t>
    <phoneticPr fontId="14" type="noConversion"/>
  </si>
  <si>
    <t>增减额</t>
    <phoneticPr fontId="14" type="noConversion"/>
  </si>
  <si>
    <t>（一）国有土地收益基金收入</t>
    <phoneticPr fontId="14" type="noConversion"/>
  </si>
  <si>
    <t>（二）农业土地开发资金收入</t>
    <phoneticPr fontId="14" type="noConversion"/>
  </si>
  <si>
    <t>（三）国有土地使用权出让收入</t>
    <phoneticPr fontId="14" type="noConversion"/>
  </si>
  <si>
    <t>（四）彩票公益金收入</t>
    <phoneticPr fontId="14" type="noConversion"/>
  </si>
  <si>
    <t>（五）城市基础设施配套费收入</t>
    <phoneticPr fontId="14" type="noConversion"/>
  </si>
  <si>
    <t>（六）污水处理费收入</t>
    <phoneticPr fontId="14" type="noConversion"/>
  </si>
  <si>
    <t>（七）彩票发行机构和彩票销售机构的业务费用</t>
    <phoneticPr fontId="14" type="noConversion"/>
  </si>
  <si>
    <t>（八）专项债券对应项目专项收入</t>
    <phoneticPr fontId="14" type="noConversion"/>
  </si>
  <si>
    <t>（一）政府性基金转移收入</t>
    <phoneticPr fontId="14" type="noConversion"/>
  </si>
  <si>
    <t>（二）上年结余收入</t>
    <phoneticPr fontId="14" type="noConversion"/>
  </si>
  <si>
    <t>（三）债务转贷收入</t>
    <phoneticPr fontId="14" type="noConversion"/>
  </si>
  <si>
    <t>　 政府性基金补助收入</t>
    <phoneticPr fontId="14" type="noConversion"/>
  </si>
  <si>
    <t>增减额</t>
    <phoneticPr fontId="14" type="noConversion"/>
  </si>
  <si>
    <t>（四）上年结余（以前年度教育费附加结转）</t>
    <phoneticPr fontId="14" type="noConversion"/>
  </si>
  <si>
    <t>2050999 其他教育费附加安排的支出</t>
    <phoneticPr fontId="15" type="noConversion"/>
  </si>
  <si>
    <t>（四）以前年度教育费附加结转安排的支出</t>
    <phoneticPr fontId="15" type="noConversion"/>
  </si>
  <si>
    <t>⒈东山中学东山中学体育场馆BT项目资金</t>
    <phoneticPr fontId="14" type="noConversion"/>
  </si>
  <si>
    <t>⒉市曾宪梓中学“厕所革命”改造专项经费</t>
    <phoneticPr fontId="14" type="noConversion"/>
  </si>
  <si>
    <t>2021年梅州市市级新增财政预算总收入明细表</t>
    <phoneticPr fontId="15" type="noConversion"/>
  </si>
  <si>
    <t>附表5</t>
    <phoneticPr fontId="15" type="noConversion"/>
  </si>
  <si>
    <t>附表1</t>
    <phoneticPr fontId="15" type="noConversion"/>
  </si>
</sst>
</file>

<file path=xl/styles.xml><?xml version="1.0" encoding="utf-8"?>
<styleSheet xmlns="http://schemas.openxmlformats.org/spreadsheetml/2006/main">
  <numFmts count="9">
    <numFmt numFmtId="43" formatCode="_ * #,##0.00_ ;_ * \-#,##0.00_ ;_ * &quot;-&quot;??_ ;_ @_ "/>
    <numFmt numFmtId="176" formatCode="0_ ;[Red]\-0\ "/>
    <numFmt numFmtId="177" formatCode="_ * #,##0_ ;_ * \-#,##0_ ;_ * &quot;-&quot;??_ ;_ @_ "/>
    <numFmt numFmtId="178" formatCode="0_ "/>
    <numFmt numFmtId="179" formatCode="#,##0.00_ "/>
    <numFmt numFmtId="180" formatCode="#,##0.0"/>
    <numFmt numFmtId="181" formatCode="#,##0_ "/>
    <numFmt numFmtId="182" formatCode="#,##0_);[Red]\(#,##0\)"/>
    <numFmt numFmtId="183" formatCode="#,##0.0_ "/>
  </numFmts>
  <fonts count="46">
    <font>
      <sz val="12"/>
      <name val="宋体"/>
      <charset val="134"/>
    </font>
    <font>
      <sz val="12"/>
      <name val="黑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0"/>
      <name val="黑体"/>
      <family val="3"/>
      <charset val="134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b/>
      <sz val="20"/>
      <name val="宋体"/>
      <family val="3"/>
      <charset val="134"/>
      <scheme val="minor"/>
    </font>
    <font>
      <b/>
      <sz val="10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20"/>
      <color theme="1"/>
      <name val="文星标宋"/>
      <family val="3"/>
      <charset val="134"/>
    </font>
    <font>
      <sz val="12"/>
      <color theme="1"/>
      <name val="文星仿宋"/>
      <family val="3"/>
      <charset val="134"/>
    </font>
    <font>
      <sz val="12"/>
      <color theme="1"/>
      <name val="文星黑体"/>
      <family val="3"/>
      <charset val="134"/>
    </font>
    <font>
      <sz val="11"/>
      <color theme="1"/>
      <name val="文星黑体"/>
      <family val="3"/>
      <charset val="134"/>
    </font>
    <font>
      <sz val="11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color theme="1"/>
      <name val="文星仿宋"/>
      <family val="3"/>
      <charset val="134"/>
    </font>
    <font>
      <sz val="11"/>
      <color indexed="8"/>
      <name val="文星仿宋"/>
      <family val="3"/>
      <charset val="134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indexed="8"/>
      <name val="仿宋"/>
      <family val="3"/>
      <charset val="134"/>
    </font>
    <font>
      <b/>
      <sz val="11"/>
      <color theme="1"/>
      <name val="文星仿宋"/>
      <family val="3"/>
      <charset val="134"/>
    </font>
    <font>
      <sz val="18"/>
      <name val="文星标宋"/>
      <family val="3"/>
      <charset val="134"/>
    </font>
    <font>
      <b/>
      <sz val="18"/>
      <name val="文星仿宋"/>
      <family val="3"/>
      <charset val="134"/>
    </font>
    <font>
      <sz val="10"/>
      <name val="文星仿宋"/>
      <family val="3"/>
      <charset val="134"/>
    </font>
    <font>
      <sz val="12"/>
      <name val="文星仿宋"/>
      <family val="3"/>
      <charset val="134"/>
    </font>
    <font>
      <sz val="11"/>
      <name val="文星仿宋"/>
      <family val="3"/>
      <charset val="134"/>
    </font>
    <font>
      <sz val="12"/>
      <color indexed="8"/>
      <name val="宋体"/>
      <family val="3"/>
      <charset val="134"/>
    </font>
    <font>
      <sz val="10"/>
      <name val="Helv"/>
      <family val="2"/>
    </font>
    <font>
      <b/>
      <sz val="10"/>
      <name val="文星仿宋"/>
      <family val="3"/>
      <charset val="134"/>
    </font>
    <font>
      <sz val="10"/>
      <color theme="1"/>
      <name val="文星仿宋"/>
      <family val="3"/>
      <charset val="134"/>
    </font>
    <font>
      <b/>
      <sz val="10"/>
      <name val="宋体"/>
      <family val="3"/>
      <charset val="134"/>
      <scheme val="major"/>
    </font>
    <font>
      <b/>
      <sz val="10"/>
      <color theme="1"/>
      <name val="文星仿宋"/>
      <family val="3"/>
      <charset val="134"/>
    </font>
    <font>
      <sz val="10"/>
      <name val="宋体"/>
      <family val="3"/>
      <charset val="134"/>
      <scheme val="major"/>
    </font>
    <font>
      <sz val="10"/>
      <color indexed="8"/>
      <name val="宋体"/>
      <family val="3"/>
      <charset val="134"/>
    </font>
    <font>
      <sz val="14"/>
      <color theme="1"/>
      <name val="黑体"/>
      <family val="3"/>
      <charset val="134"/>
    </font>
    <font>
      <sz val="20"/>
      <name val="方正小标宋简体"/>
      <family val="3"/>
      <charset val="134"/>
    </font>
    <font>
      <sz val="16"/>
      <color theme="1"/>
      <name val="黑体"/>
      <family val="3"/>
      <charset val="134"/>
    </font>
    <font>
      <sz val="22"/>
      <name val="方正小标宋简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0">
    <xf numFmtId="0" fontId="0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3" fillId="0" borderId="0">
      <alignment vertical="center"/>
    </xf>
    <xf numFmtId="176" fontId="4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8" fillId="0" borderId="0">
      <alignment vertical="center"/>
    </xf>
    <xf numFmtId="0" fontId="13" fillId="0" borderId="0"/>
    <xf numFmtId="0" fontId="8" fillId="0" borderId="0">
      <alignment vertical="center"/>
    </xf>
    <xf numFmtId="0" fontId="13" fillId="0" borderId="0"/>
    <xf numFmtId="0" fontId="13" fillId="0" borderId="0"/>
    <xf numFmtId="43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13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/>
    <xf numFmtId="0" fontId="13" fillId="0" borderId="0">
      <alignment vertical="center"/>
    </xf>
  </cellStyleXfs>
  <cellXfs count="171">
    <xf numFmtId="0" fontId="0" fillId="0" borderId="0" xfId="0"/>
    <xf numFmtId="0" fontId="7" fillId="0" borderId="0" xfId="0" applyFont="1" applyFill="1" applyBorder="1" applyAlignment="1"/>
    <xf numFmtId="3" fontId="4" fillId="0" borderId="0" xfId="0" applyNumberFormat="1" applyFont="1" applyFill="1" applyBorder="1" applyAlignment="1"/>
    <xf numFmtId="3" fontId="1" fillId="0" borderId="0" xfId="0" applyNumberFormat="1" applyFont="1" applyFill="1" applyBorder="1" applyAlignment="1"/>
    <xf numFmtId="18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3" fontId="11" fillId="0" borderId="0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177" fontId="19" fillId="0" borderId="1" xfId="1" applyNumberFormat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 wrapText="1"/>
    </xf>
    <xf numFmtId="177" fontId="18" fillId="0" borderId="1" xfId="1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left" vertical="center" wrapText="1"/>
    </xf>
    <xf numFmtId="177" fontId="23" fillId="0" borderId="1" xfId="0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vertical="center" wrapText="1"/>
    </xf>
    <xf numFmtId="177" fontId="23" fillId="0" borderId="1" xfId="1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center" wrapText="1"/>
    </xf>
    <xf numFmtId="177" fontId="23" fillId="0" borderId="1" xfId="1" applyNumberFormat="1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vertical="center" wrapText="1"/>
    </xf>
    <xf numFmtId="0" fontId="27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43" fontId="0" fillId="0" borderId="0" xfId="1" applyFont="1" applyFill="1" applyAlignment="1">
      <alignment horizontal="left" vertical="center" wrapText="1"/>
    </xf>
    <xf numFmtId="43" fontId="23" fillId="0" borderId="1" xfId="1" applyNumberFormat="1" applyFont="1" applyFill="1" applyBorder="1" applyAlignment="1">
      <alignment horizontal="left" vertical="center" wrapText="1"/>
    </xf>
    <xf numFmtId="177" fontId="28" fillId="0" borderId="1" xfId="1" applyNumberFormat="1" applyFont="1" applyFill="1" applyBorder="1" applyAlignment="1">
      <alignment horizontal="left" vertical="center" wrapText="1"/>
    </xf>
    <xf numFmtId="43" fontId="28" fillId="0" borderId="1" xfId="1" applyNumberFormat="1" applyFont="1" applyFill="1" applyBorder="1" applyAlignment="1">
      <alignment horizontal="left" vertical="center" wrapText="1"/>
    </xf>
    <xf numFmtId="43" fontId="23" fillId="0" borderId="1" xfId="1" applyNumberFormat="1" applyFont="1" applyFill="1" applyBorder="1" applyAlignment="1">
      <alignment horizontal="center" vertical="center" wrapText="1"/>
    </xf>
    <xf numFmtId="177" fontId="23" fillId="0" borderId="1" xfId="1" applyNumberFormat="1" applyFont="1" applyFill="1" applyBorder="1" applyAlignment="1">
      <alignment vertical="center" wrapText="1"/>
    </xf>
    <xf numFmtId="0" fontId="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 wrapText="1"/>
    </xf>
    <xf numFmtId="177" fontId="0" fillId="0" borderId="0" xfId="1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NumberFormat="1" applyFont="1" applyFill="1" applyBorder="1" applyAlignment="1">
      <alignment vertical="center" wrapText="1"/>
    </xf>
    <xf numFmtId="0" fontId="9" fillId="0" borderId="1" xfId="0" applyNumberFormat="1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177" fontId="7" fillId="0" borderId="0" xfId="1" applyNumberFormat="1" applyFont="1" applyFill="1" applyBorder="1" applyAlignment="1">
      <alignment horizontal="center" vertical="center" wrapText="1"/>
    </xf>
    <xf numFmtId="178" fontId="10" fillId="0" borderId="1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horizontal="center" vertical="center" wrapText="1"/>
    </xf>
    <xf numFmtId="178" fontId="7" fillId="0" borderId="0" xfId="0" applyNumberFormat="1" applyFont="1" applyFill="1" applyBorder="1" applyAlignment="1">
      <alignment horizont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77" fontId="10" fillId="2" borderId="4" xfId="1" applyNumberFormat="1" applyFont="1" applyFill="1" applyBorder="1" applyAlignment="1">
      <alignment horizontal="center" vertical="center" wrapText="1" shrinkToFit="1"/>
    </xf>
    <xf numFmtId="0" fontId="30" fillId="0" borderId="0" xfId="15" applyFont="1" applyFill="1" applyBorder="1" applyAlignment="1">
      <alignment horizontal="center" vertical="center" wrapText="1"/>
    </xf>
    <xf numFmtId="0" fontId="31" fillId="0" borderId="0" xfId="15" applyFont="1" applyAlignment="1">
      <alignment vertical="center" wrapText="1"/>
    </xf>
    <xf numFmtId="0" fontId="32" fillId="0" borderId="0" xfId="15" applyFont="1" applyAlignment="1">
      <alignment vertical="center" wrapText="1"/>
    </xf>
    <xf numFmtId="0" fontId="33" fillId="2" borderId="8" xfId="15" applyFont="1" applyFill="1" applyBorder="1" applyAlignment="1">
      <alignment vertical="center" wrapText="1"/>
    </xf>
    <xf numFmtId="0" fontId="33" fillId="0" borderId="0" xfId="15" applyFont="1" applyAlignment="1">
      <alignment vertical="center" wrapText="1"/>
    </xf>
    <xf numFmtId="3" fontId="34" fillId="0" borderId="0" xfId="0" applyNumberFormat="1" applyFont="1" applyFill="1" applyBorder="1" applyAlignment="1"/>
    <xf numFmtId="0" fontId="34" fillId="0" borderId="0" xfId="0" applyFont="1" applyFill="1" applyBorder="1" applyAlignment="1"/>
    <xf numFmtId="180" fontId="34" fillId="0" borderId="0" xfId="0" applyNumberFormat="1" applyFont="1" applyFill="1" applyBorder="1" applyAlignment="1"/>
    <xf numFmtId="0" fontId="35" fillId="0" borderId="0" xfId="16" applyFont="1" applyFill="1" applyAlignment="1"/>
    <xf numFmtId="0" fontId="13" fillId="0" borderId="0" xfId="16" applyFill="1">
      <alignment vertical="center"/>
    </xf>
    <xf numFmtId="0" fontId="12" fillId="0" borderId="1" xfId="17" applyNumberFormat="1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horizontal="center" vertical="center" wrapText="1"/>
    </xf>
    <xf numFmtId="0" fontId="9" fillId="0" borderId="1" xfId="16" applyFont="1" applyFill="1" applyBorder="1" applyAlignment="1">
      <alignment vertical="center"/>
    </xf>
    <xf numFmtId="0" fontId="5" fillId="0" borderId="1" xfId="16" applyFont="1" applyFill="1" applyBorder="1" applyAlignment="1">
      <alignment vertical="center"/>
    </xf>
    <xf numFmtId="0" fontId="5" fillId="0" borderId="1" xfId="16" applyNumberFormat="1" applyFont="1" applyFill="1" applyBorder="1" applyAlignment="1">
      <alignment vertical="center" wrapText="1"/>
    </xf>
    <xf numFmtId="0" fontId="13" fillId="0" borderId="0" xfId="16" applyFill="1" applyAlignment="1">
      <alignment vertical="center" wrapText="1"/>
    </xf>
    <xf numFmtId="0" fontId="12" fillId="0" borderId="5" xfId="16" applyFont="1" applyFill="1" applyBorder="1" applyAlignment="1">
      <alignment horizontal="center" vertical="center" wrapText="1"/>
    </xf>
    <xf numFmtId="0" fontId="12" fillId="0" borderId="1" xfId="16" applyNumberFormat="1" applyFont="1" applyFill="1" applyBorder="1" applyAlignment="1">
      <alignment horizontal="center" vertical="center" wrapText="1"/>
    </xf>
    <xf numFmtId="0" fontId="35" fillId="0" borderId="0" xfId="16" applyFont="1" applyFill="1" applyAlignment="1">
      <alignment vertical="center" wrapText="1"/>
    </xf>
    <xf numFmtId="181" fontId="12" fillId="0" borderId="1" xfId="16" applyNumberFormat="1" applyFont="1" applyFill="1" applyBorder="1" applyAlignment="1">
      <alignment horizontal="center" vertical="center" wrapText="1"/>
    </xf>
    <xf numFmtId="182" fontId="35" fillId="0" borderId="0" xfId="16" applyNumberFormat="1" applyFont="1" applyFill="1" applyAlignment="1">
      <alignment vertical="center" wrapText="1"/>
    </xf>
    <xf numFmtId="0" fontId="9" fillId="0" borderId="1" xfId="16" applyFont="1" applyFill="1" applyBorder="1" applyAlignment="1">
      <alignment vertical="center" wrapText="1"/>
    </xf>
    <xf numFmtId="182" fontId="6" fillId="0" borderId="0" xfId="16" applyNumberFormat="1" applyFont="1" applyFill="1" applyAlignment="1">
      <alignment vertical="center" wrapText="1"/>
    </xf>
    <xf numFmtId="0" fontId="6" fillId="0" borderId="0" xfId="16" applyFont="1" applyFill="1" applyAlignment="1">
      <alignment vertical="center" wrapText="1"/>
    </xf>
    <xf numFmtId="0" fontId="6" fillId="0" borderId="0" xfId="16" applyFont="1" applyFill="1" applyAlignment="1"/>
    <xf numFmtId="181" fontId="35" fillId="0" borderId="0" xfId="16" applyNumberFormat="1" applyFont="1" applyFill="1" applyAlignment="1">
      <alignment vertical="center" wrapText="1"/>
    </xf>
    <xf numFmtId="0" fontId="5" fillId="0" borderId="1" xfId="16" applyFont="1" applyFill="1" applyBorder="1" applyAlignment="1">
      <alignment vertical="center" wrapText="1"/>
    </xf>
    <xf numFmtId="0" fontId="0" fillId="0" borderId="0" xfId="16" applyFont="1" applyFill="1" applyAlignment="1">
      <alignment vertical="center" wrapText="1"/>
    </xf>
    <xf numFmtId="0" fontId="3" fillId="0" borderId="0" xfId="19" applyFont="1" applyFill="1" applyBorder="1" applyAlignment="1">
      <alignment vertical="center" wrapText="1"/>
    </xf>
    <xf numFmtId="182" fontId="36" fillId="0" borderId="1" xfId="16" applyNumberFormat="1" applyFont="1" applyFill="1" applyBorder="1" applyAlignment="1">
      <alignment horizontal="right" vertical="center" wrapText="1"/>
    </xf>
    <xf numFmtId="181" fontId="36" fillId="0" borderId="1" xfId="16" applyNumberFormat="1" applyFont="1" applyFill="1" applyBorder="1" applyAlignment="1">
      <alignment vertical="center" wrapText="1"/>
    </xf>
    <xf numFmtId="179" fontId="36" fillId="0" borderId="1" xfId="16" applyNumberFormat="1" applyFont="1" applyFill="1" applyBorder="1" applyAlignment="1">
      <alignment horizontal="right" vertical="center" wrapText="1"/>
    </xf>
    <xf numFmtId="182" fontId="36" fillId="0" borderId="1" xfId="16" applyNumberFormat="1" applyFont="1" applyFill="1" applyBorder="1" applyAlignment="1">
      <alignment vertical="center" wrapText="1"/>
    </xf>
    <xf numFmtId="181" fontId="31" fillId="0" borderId="1" xfId="16" applyNumberFormat="1" applyFont="1" applyFill="1" applyBorder="1" applyAlignment="1">
      <alignment vertical="center" wrapText="1"/>
    </xf>
    <xf numFmtId="179" fontId="31" fillId="0" borderId="1" xfId="16" applyNumberFormat="1" applyFont="1" applyFill="1" applyBorder="1" applyAlignment="1">
      <alignment horizontal="right" vertical="center" wrapText="1"/>
    </xf>
    <xf numFmtId="181" fontId="37" fillId="0" borderId="1" xfId="19" applyNumberFormat="1" applyFont="1" applyFill="1" applyBorder="1" applyAlignment="1">
      <alignment vertical="center" wrapText="1"/>
    </xf>
    <xf numFmtId="182" fontId="37" fillId="0" borderId="1" xfId="19" applyNumberFormat="1" applyFont="1" applyFill="1" applyBorder="1" applyAlignment="1">
      <alignment vertical="center" wrapText="1"/>
    </xf>
    <xf numFmtId="182" fontId="31" fillId="0" borderId="1" xfId="16" applyNumberFormat="1" applyFont="1" applyFill="1" applyBorder="1" applyAlignment="1">
      <alignment vertical="center" wrapText="1"/>
    </xf>
    <xf numFmtId="183" fontId="31" fillId="0" borderId="1" xfId="16" applyNumberFormat="1" applyFont="1" applyFill="1" applyBorder="1" applyAlignment="1">
      <alignment horizontal="right" vertical="center" wrapText="1"/>
    </xf>
    <xf numFmtId="182" fontId="36" fillId="0" borderId="1" xfId="19" applyNumberFormat="1" applyFont="1" applyFill="1" applyBorder="1" applyAlignment="1">
      <alignment vertical="center" wrapText="1"/>
    </xf>
    <xf numFmtId="3" fontId="9" fillId="0" borderId="0" xfId="0" applyNumberFormat="1" applyFont="1" applyFill="1" applyBorder="1" applyAlignment="1">
      <alignment horizontal="center"/>
    </xf>
    <xf numFmtId="3" fontId="6" fillId="0" borderId="0" xfId="0" applyNumberFormat="1" applyFont="1" applyFill="1" applyBorder="1" applyAlignment="1"/>
    <xf numFmtId="3" fontId="38" fillId="0" borderId="0" xfId="0" applyNumberFormat="1" applyFont="1" applyFill="1" applyBorder="1" applyAlignment="1">
      <alignment horizontal="center" vertical="center"/>
    </xf>
    <xf numFmtId="3" fontId="38" fillId="0" borderId="0" xfId="0" applyNumberFormat="1" applyFont="1" applyFill="1" applyBorder="1" applyAlignment="1">
      <alignment vertical="center"/>
    </xf>
    <xf numFmtId="3" fontId="38" fillId="0" borderId="4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/>
    </xf>
    <xf numFmtId="180" fontId="38" fillId="0" borderId="1" xfId="0" applyNumberFormat="1" applyFont="1" applyFill="1" applyBorder="1" applyAlignment="1">
      <alignment horizontal="center" vertical="center"/>
    </xf>
    <xf numFmtId="177" fontId="39" fillId="0" borderId="1" xfId="1" applyNumberFormat="1" applyFont="1" applyFill="1" applyBorder="1" applyAlignment="1">
      <alignment horizontal="left" vertical="center" wrapText="1"/>
    </xf>
    <xf numFmtId="43" fontId="39" fillId="0" borderId="1" xfId="1" applyNumberFormat="1" applyFont="1" applyFill="1" applyBorder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/>
    </xf>
    <xf numFmtId="3" fontId="9" fillId="0" borderId="0" xfId="0" applyNumberFormat="1" applyFont="1" applyFill="1" applyBorder="1" applyAlignment="1">
      <alignment vertical="center"/>
    </xf>
    <xf numFmtId="3" fontId="38" fillId="0" borderId="4" xfId="0" applyNumberFormat="1" applyFont="1" applyFill="1" applyBorder="1" applyAlignment="1">
      <alignment horizontal="left" vertical="center" wrapText="1"/>
    </xf>
    <xf numFmtId="3" fontId="40" fillId="0" borderId="4" xfId="0" applyNumberFormat="1" applyFont="1" applyFill="1" applyBorder="1" applyAlignment="1">
      <alignment horizontal="left" vertical="center" wrapText="1"/>
    </xf>
    <xf numFmtId="177" fontId="37" fillId="0" borderId="1" xfId="1" applyNumberFormat="1" applyFont="1" applyFill="1" applyBorder="1" applyAlignment="1">
      <alignment horizontal="left" vertical="center" wrapText="1"/>
    </xf>
    <xf numFmtId="43" fontId="37" fillId="0" borderId="1" xfId="1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 applyProtection="1">
      <alignment horizontal="left" vertical="center"/>
    </xf>
    <xf numFmtId="3" fontId="5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horizontal="right" vertical="center"/>
    </xf>
    <xf numFmtId="1" fontId="40" fillId="0" borderId="1" xfId="0" applyNumberFormat="1" applyFont="1" applyFill="1" applyBorder="1" applyAlignment="1">
      <alignment horizontal="left" vertical="center" wrapText="1"/>
    </xf>
    <xf numFmtId="0" fontId="40" fillId="0" borderId="1" xfId="0" applyFont="1" applyFill="1" applyBorder="1" applyAlignment="1" applyProtection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vertical="center" wrapText="1"/>
    </xf>
    <xf numFmtId="0" fontId="40" fillId="0" borderId="6" xfId="0" applyFont="1" applyFill="1" applyBorder="1" applyAlignment="1">
      <alignment vertical="center" wrapText="1"/>
    </xf>
    <xf numFmtId="3" fontId="41" fillId="0" borderId="0" xfId="0" applyNumberFormat="1" applyFont="1" applyFill="1" applyBorder="1" applyAlignment="1"/>
    <xf numFmtId="0" fontId="41" fillId="0" borderId="0" xfId="0" applyFont="1" applyFill="1" applyBorder="1" applyAlignment="1"/>
    <xf numFmtId="0" fontId="40" fillId="0" borderId="6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left" vertical="center" wrapText="1"/>
    </xf>
    <xf numFmtId="3" fontId="38" fillId="0" borderId="5" xfId="0" applyNumberFormat="1" applyFont="1" applyFill="1" applyBorder="1" applyAlignment="1">
      <alignment horizontal="left" vertical="center"/>
    </xf>
    <xf numFmtId="0" fontId="12" fillId="0" borderId="1" xfId="16" applyFont="1" applyFill="1" applyBorder="1" applyAlignment="1">
      <alignment horizontal="center" vertical="center" wrapText="1"/>
    </xf>
    <xf numFmtId="0" fontId="13" fillId="0" borderId="0" xfId="16" applyFont="1" applyFill="1" applyAlignment="1">
      <alignment vertical="center" wrapText="1"/>
    </xf>
    <xf numFmtId="0" fontId="27" fillId="3" borderId="1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43" fontId="37" fillId="0" borderId="1" xfId="1" applyFont="1" applyFill="1" applyBorder="1" applyAlignment="1">
      <alignment horizontal="left" vertical="center" wrapText="1"/>
    </xf>
    <xf numFmtId="0" fontId="42" fillId="0" borderId="0" xfId="0" applyFont="1" applyFill="1" applyAlignment="1">
      <alignment horizontal="left" vertical="center" wrapText="1"/>
    </xf>
    <xf numFmtId="3" fontId="5" fillId="0" borderId="0" xfId="0" applyNumberFormat="1" applyFont="1" applyFill="1" applyBorder="1" applyAlignment="1">
      <alignment horizontal="center" vertical="center"/>
    </xf>
    <xf numFmtId="0" fontId="44" fillId="0" borderId="0" xfId="0" applyFont="1" applyFill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3" fontId="45" fillId="0" borderId="0" xfId="0" applyNumberFormat="1" applyFont="1" applyFill="1" applyBorder="1" applyAlignment="1">
      <alignment horizontal="center" vertical="center"/>
    </xf>
    <xf numFmtId="3" fontId="38" fillId="0" borderId="5" xfId="0" applyNumberFormat="1" applyFont="1" applyFill="1" applyBorder="1" applyAlignment="1">
      <alignment horizontal="center" vertical="center" wrapText="1"/>
    </xf>
    <xf numFmtId="3" fontId="38" fillId="0" borderId="2" xfId="0" applyNumberFormat="1" applyFont="1" applyFill="1" applyBorder="1" applyAlignment="1">
      <alignment horizontal="center" vertical="center" wrapText="1"/>
    </xf>
    <xf numFmtId="3" fontId="38" fillId="0" borderId="3" xfId="0" applyNumberFormat="1" applyFont="1" applyFill="1" applyBorder="1" applyAlignment="1">
      <alignment horizontal="center" vertical="center" wrapText="1"/>
    </xf>
    <xf numFmtId="3" fontId="38" fillId="0" borderId="4" xfId="0" applyNumberFormat="1" applyFont="1" applyFill="1" applyBorder="1" applyAlignment="1">
      <alignment horizontal="center" vertical="center" wrapText="1"/>
    </xf>
    <xf numFmtId="3" fontId="38" fillId="0" borderId="1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vertical="center" wrapText="1" shrinkToFit="1"/>
    </xf>
    <xf numFmtId="177" fontId="10" fillId="2" borderId="3" xfId="1" applyNumberFormat="1" applyFont="1" applyFill="1" applyBorder="1" applyAlignment="1">
      <alignment horizontal="center" vertical="center" wrapText="1" shrinkToFit="1"/>
    </xf>
    <xf numFmtId="177" fontId="10" fillId="2" borderId="4" xfId="1" applyNumberFormat="1" applyFont="1" applyFill="1" applyBorder="1" applyAlignment="1">
      <alignment horizontal="center" vertical="center" wrapText="1" shrinkToFit="1"/>
    </xf>
    <xf numFmtId="177" fontId="10" fillId="2" borderId="5" xfId="1" applyNumberFormat="1" applyFont="1" applyFill="1" applyBorder="1" applyAlignment="1">
      <alignment horizontal="center" vertical="center" wrapText="1" shrinkToFit="1"/>
    </xf>
    <xf numFmtId="177" fontId="10" fillId="2" borderId="7" xfId="1" applyNumberFormat="1" applyFont="1" applyFill="1" applyBorder="1" applyAlignment="1">
      <alignment horizontal="center" vertical="center" wrapText="1" shrinkToFit="1"/>
    </xf>
    <xf numFmtId="177" fontId="10" fillId="2" borderId="2" xfId="1" applyNumberFormat="1" applyFont="1" applyFill="1" applyBorder="1" applyAlignment="1">
      <alignment horizontal="center" vertical="center" wrapText="1" shrinkToFit="1"/>
    </xf>
    <xf numFmtId="3" fontId="43" fillId="0" borderId="0" xfId="0" applyNumberFormat="1" applyFont="1" applyFill="1" applyBorder="1" applyAlignment="1">
      <alignment horizontal="center" vertical="center" wrapText="1"/>
    </xf>
    <xf numFmtId="0" fontId="35" fillId="0" borderId="0" xfId="16" applyFont="1" applyFill="1" applyAlignment="1">
      <alignment horizontal="center"/>
    </xf>
    <xf numFmtId="0" fontId="12" fillId="0" borderId="5" xfId="16" applyFont="1" applyFill="1" applyBorder="1" applyAlignment="1">
      <alignment horizontal="center" vertical="center" wrapText="1"/>
    </xf>
    <xf numFmtId="0" fontId="12" fillId="0" borderId="7" xfId="16" applyFont="1" applyFill="1" applyBorder="1" applyAlignment="1">
      <alignment horizontal="center" vertical="center" wrapText="1"/>
    </xf>
    <xf numFmtId="0" fontId="12" fillId="0" borderId="3" xfId="16" applyFont="1" applyFill="1" applyBorder="1" applyAlignment="1">
      <alignment horizontal="center" vertical="center" wrapText="1"/>
    </xf>
    <xf numFmtId="0" fontId="12" fillId="0" borderId="9" xfId="16" applyFont="1" applyFill="1" applyBorder="1" applyAlignment="1">
      <alignment horizontal="center" vertical="center" wrapText="1"/>
    </xf>
    <xf numFmtId="0" fontId="29" fillId="0" borderId="0" xfId="15" applyFont="1" applyFill="1" applyBorder="1" applyAlignment="1">
      <alignment horizontal="center" vertical="center" wrapText="1"/>
    </xf>
    <xf numFmtId="0" fontId="12" fillId="0" borderId="5" xfId="16" applyNumberFormat="1" applyFont="1" applyFill="1" applyBorder="1" applyAlignment="1">
      <alignment horizontal="center" vertical="center" wrapText="1"/>
    </xf>
    <xf numFmtId="0" fontId="12" fillId="0" borderId="2" xfId="16" applyNumberFormat="1" applyFont="1" applyFill="1" applyBorder="1" applyAlignment="1">
      <alignment horizontal="center" vertical="center" wrapText="1"/>
    </xf>
    <xf numFmtId="0" fontId="23" fillId="0" borderId="8" xfId="15" applyFont="1" applyFill="1" applyBorder="1" applyAlignment="1">
      <alignment horizontal="center" vertical="center" wrapText="1"/>
    </xf>
    <xf numFmtId="0" fontId="29" fillId="2" borderId="0" xfId="15" applyFont="1" applyFill="1" applyBorder="1" applyAlignment="1">
      <alignment horizontal="center" vertical="center" wrapText="1"/>
    </xf>
    <xf numFmtId="0" fontId="23" fillId="2" borderId="8" xfId="15" applyFont="1" applyFill="1" applyBorder="1" applyAlignment="1">
      <alignment horizontal="right" vertical="center" wrapText="1"/>
    </xf>
    <xf numFmtId="0" fontId="12" fillId="0" borderId="1" xfId="16" applyNumberFormat="1" applyFont="1" applyFill="1" applyBorder="1" applyAlignment="1">
      <alignment horizontal="center" vertical="center" wrapText="1"/>
    </xf>
  </cellXfs>
  <cellStyles count="20">
    <cellStyle name="常规" xfId="0" builtinId="0"/>
    <cellStyle name="常规 10" xfId="9"/>
    <cellStyle name="常规 10 2" xfId="10"/>
    <cellStyle name="常规 10 2 2" xfId="14"/>
    <cellStyle name="常规 10 3 2 2" xfId="7"/>
    <cellStyle name="常规 11" xfId="13"/>
    <cellStyle name="常规 11 2 2" xfId="17"/>
    <cellStyle name="常规 12" xfId="2"/>
    <cellStyle name="常规 14 2 2 2 2" xfId="18"/>
    <cellStyle name="常规 2" xfId="11"/>
    <cellStyle name="常规 2 2" xfId="6"/>
    <cellStyle name="常规 2 2 2" xfId="4"/>
    <cellStyle name="常规 2 3" xfId="8"/>
    <cellStyle name="常规 9" xfId="3"/>
    <cellStyle name="常规_政府性基金预算收支表（综合科2016-1-7）" xfId="15"/>
    <cellStyle name="常规_政府性基金预算收支表（综合科2016-1-7） 2 2" xfId="19"/>
    <cellStyle name="常规_政府性基金预算收支表（综合科2016-1-7） 4" xfId="16"/>
    <cellStyle name="千位分隔" xfId="1" builtinId="3"/>
    <cellStyle name="千位分隔 2" xfId="12"/>
    <cellStyle name="千位分隔[0] 3" xfId="5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D24"/>
  <sheetViews>
    <sheetView tabSelected="1" workbookViewId="0">
      <pane ySplit="8" topLeftCell="A9" activePane="bottomLeft" state="frozen"/>
      <selection pane="bottomLeft" activeCell="H11" sqref="H11"/>
    </sheetView>
  </sheetViews>
  <sheetFormatPr defaultRowHeight="27.75" customHeight="1"/>
  <cols>
    <col min="1" max="1" width="47" style="36" customWidth="1"/>
    <col min="2" max="2" width="10" style="37" customWidth="1"/>
    <col min="3" max="3" width="15.5" style="9" customWidth="1"/>
    <col min="4" max="4" width="15.5" style="10" customWidth="1"/>
    <col min="5" max="7" width="9" style="9"/>
    <col min="8" max="8" width="65.75" style="9" customWidth="1"/>
    <col min="9" max="16384" width="9" style="9"/>
  </cols>
  <sheetData>
    <row r="1" spans="1:4" ht="27.75" customHeight="1">
      <c r="A1" s="140" t="s">
        <v>174</v>
      </c>
      <c r="B1" s="8"/>
    </row>
    <row r="2" spans="1:4" ht="27.75" customHeight="1">
      <c r="A2" s="143" t="s">
        <v>172</v>
      </c>
      <c r="B2" s="143"/>
      <c r="C2" s="143"/>
      <c r="D2" s="143"/>
    </row>
    <row r="3" spans="1:4" s="12" customFormat="1" ht="27.75" customHeight="1">
      <c r="A3" s="11"/>
      <c r="B3" s="11"/>
      <c r="D3" s="13" t="s">
        <v>82</v>
      </c>
    </row>
    <row r="4" spans="1:4" s="16" customFormat="1" ht="27.75" customHeight="1">
      <c r="A4" s="14" t="s">
        <v>83</v>
      </c>
      <c r="B4" s="14" t="s">
        <v>84</v>
      </c>
      <c r="C4" s="14" t="s">
        <v>85</v>
      </c>
      <c r="D4" s="15" t="s">
        <v>86</v>
      </c>
    </row>
    <row r="5" spans="1:4" s="20" customFormat="1" ht="27.75" customHeight="1">
      <c r="A5" s="14" t="s">
        <v>87</v>
      </c>
      <c r="B5" s="17">
        <f>B10+B11+B13</f>
        <v>156151</v>
      </c>
      <c r="C5" s="18"/>
      <c r="D5" s="19"/>
    </row>
    <row r="6" spans="1:4" s="20" customFormat="1" ht="27.75" customHeight="1">
      <c r="A6" s="14" t="s">
        <v>88</v>
      </c>
      <c r="B6" s="17">
        <f>B15+B18+B22</f>
        <v>156151</v>
      </c>
      <c r="C6" s="18"/>
      <c r="D6" s="19"/>
    </row>
    <row r="7" spans="1:4" s="20" customFormat="1" ht="27.75" customHeight="1">
      <c r="A7" s="14" t="s">
        <v>89</v>
      </c>
      <c r="B7" s="17">
        <f>B12</f>
        <v>115286</v>
      </c>
      <c r="C7" s="19"/>
      <c r="D7" s="21"/>
    </row>
    <row r="8" spans="1:4" s="20" customFormat="1" ht="27.75" customHeight="1">
      <c r="A8" s="14" t="s">
        <v>90</v>
      </c>
      <c r="B8" s="17">
        <f>B21</f>
        <v>115286</v>
      </c>
      <c r="C8" s="19"/>
      <c r="D8" s="21"/>
    </row>
    <row r="9" spans="1:4" s="20" customFormat="1" ht="27.75" customHeight="1">
      <c r="A9" s="22" t="s">
        <v>91</v>
      </c>
      <c r="B9" s="23">
        <f>SUM(B10:B13)</f>
        <v>271437</v>
      </c>
      <c r="C9" s="24"/>
      <c r="D9" s="25"/>
    </row>
    <row r="10" spans="1:4" s="20" customFormat="1" ht="27.75" customHeight="1">
      <c r="A10" s="26" t="s">
        <v>97</v>
      </c>
      <c r="B10" s="27">
        <v>35000</v>
      </c>
      <c r="C10" s="24"/>
      <c r="D10" s="28" t="s">
        <v>92</v>
      </c>
    </row>
    <row r="11" spans="1:4" s="30" customFormat="1" ht="27.75" customHeight="1">
      <c r="A11" s="26" t="s">
        <v>98</v>
      </c>
      <c r="B11" s="27">
        <v>120192</v>
      </c>
      <c r="C11" s="24"/>
      <c r="D11" s="28" t="s">
        <v>92</v>
      </c>
    </row>
    <row r="12" spans="1:4" s="29" customFormat="1" ht="27.75" customHeight="1">
      <c r="A12" s="26" t="s">
        <v>99</v>
      </c>
      <c r="B12" s="27">
        <v>115286</v>
      </c>
      <c r="C12" s="24"/>
      <c r="D12" s="28" t="s">
        <v>93</v>
      </c>
    </row>
    <row r="13" spans="1:4" s="29" customFormat="1" ht="27.75" customHeight="1">
      <c r="A13" s="26" t="s">
        <v>167</v>
      </c>
      <c r="B13" s="27">
        <v>959</v>
      </c>
      <c r="C13" s="24"/>
      <c r="D13" s="28" t="s">
        <v>92</v>
      </c>
    </row>
    <row r="14" spans="1:4" s="12" customFormat="1" ht="27.75" customHeight="1">
      <c r="A14" s="22" t="s">
        <v>94</v>
      </c>
      <c r="B14" s="23">
        <f>B15+B18+B20</f>
        <v>270478</v>
      </c>
      <c r="C14" s="31"/>
      <c r="D14" s="32"/>
    </row>
    <row r="15" spans="1:4" s="12" customFormat="1" ht="27.75" customHeight="1">
      <c r="A15" s="26" t="s">
        <v>103</v>
      </c>
      <c r="B15" s="27">
        <f>SUM(B16:B17)</f>
        <v>35000</v>
      </c>
      <c r="C15" s="31"/>
      <c r="D15" s="28" t="s">
        <v>92</v>
      </c>
    </row>
    <row r="16" spans="1:4" s="33" customFormat="1" ht="27.75" customHeight="1">
      <c r="A16" s="26" t="s">
        <v>101</v>
      </c>
      <c r="B16" s="27">
        <v>25000</v>
      </c>
      <c r="C16" s="34" t="s">
        <v>100</v>
      </c>
      <c r="D16" s="28"/>
    </row>
    <row r="17" spans="1:4" s="33" customFormat="1" ht="27.75" customHeight="1">
      <c r="A17" s="26" t="s">
        <v>102</v>
      </c>
      <c r="B17" s="27">
        <v>10000</v>
      </c>
      <c r="C17" s="34" t="s">
        <v>100</v>
      </c>
      <c r="D17" s="28"/>
    </row>
    <row r="18" spans="1:4" s="12" customFormat="1" ht="27.75" customHeight="1">
      <c r="A18" s="26" t="s">
        <v>104</v>
      </c>
      <c r="B18" s="27">
        <f>B19</f>
        <v>120192</v>
      </c>
      <c r="C18" s="31"/>
      <c r="D18" s="28" t="s">
        <v>92</v>
      </c>
    </row>
    <row r="19" spans="1:4" s="12" customFormat="1" ht="27.75" customHeight="1">
      <c r="A19" s="35" t="s">
        <v>106</v>
      </c>
      <c r="B19" s="27">
        <v>120192</v>
      </c>
      <c r="C19" s="34" t="s">
        <v>95</v>
      </c>
      <c r="D19" s="28"/>
    </row>
    <row r="20" spans="1:4" s="12" customFormat="1" ht="27.75" customHeight="1">
      <c r="A20" s="26" t="s">
        <v>105</v>
      </c>
      <c r="B20" s="27">
        <f>B21</f>
        <v>115286</v>
      </c>
      <c r="C20" s="31"/>
      <c r="D20" s="32"/>
    </row>
    <row r="21" spans="1:4" s="12" customFormat="1" ht="45.75" customHeight="1">
      <c r="A21" s="35" t="s">
        <v>107</v>
      </c>
      <c r="B21" s="27">
        <v>115286</v>
      </c>
      <c r="C21" s="34" t="s">
        <v>96</v>
      </c>
      <c r="D21" s="28" t="s">
        <v>93</v>
      </c>
    </row>
    <row r="22" spans="1:4" ht="27.75" customHeight="1">
      <c r="A22" s="35" t="s">
        <v>169</v>
      </c>
      <c r="B22" s="27">
        <f>B23+B24</f>
        <v>959</v>
      </c>
      <c r="C22" s="137"/>
      <c r="D22" s="28" t="s">
        <v>92</v>
      </c>
    </row>
    <row r="23" spans="1:4" ht="27.75" customHeight="1">
      <c r="A23" s="136" t="s">
        <v>170</v>
      </c>
      <c r="B23" s="27">
        <v>809</v>
      </c>
      <c r="C23" s="136" t="s">
        <v>168</v>
      </c>
      <c r="D23" s="138"/>
    </row>
    <row r="24" spans="1:4" ht="27.75" customHeight="1">
      <c r="A24" s="136" t="s">
        <v>171</v>
      </c>
      <c r="B24" s="27">
        <v>150</v>
      </c>
      <c r="C24" s="136" t="s">
        <v>168</v>
      </c>
      <c r="D24" s="138"/>
    </row>
  </sheetData>
  <mergeCells count="1">
    <mergeCell ref="A2:D2"/>
  </mergeCells>
  <phoneticPr fontId="15" type="noConversion"/>
  <printOptions horizontalCentered="1"/>
  <pageMargins left="0.51181102362204722" right="0.59055118110236227" top="0.74803149606299213" bottom="0.74803149606299213" header="0.31496062992125984" footer="0.31496062992125984"/>
  <pageSetup paperSize="9" scale="97" firstPageNumber="5" orientation="portrait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IN52"/>
  <sheetViews>
    <sheetView showZeros="0" workbookViewId="0">
      <selection activeCell="B8" sqref="B8"/>
    </sheetView>
  </sheetViews>
  <sheetFormatPr defaultColWidth="20.25" defaultRowHeight="14.25"/>
  <cols>
    <col min="1" max="1" width="32.5" style="2" customWidth="1"/>
    <col min="2" max="2" width="12" style="2" customWidth="1"/>
    <col min="3" max="3" width="12.125" style="2" customWidth="1"/>
    <col min="4" max="4" width="11.25" style="2" customWidth="1"/>
    <col min="5" max="5" width="11" style="2" customWidth="1"/>
    <col min="6" max="6" width="11.125" style="2" customWidth="1"/>
    <col min="7" max="7" width="10.5" style="4" customWidth="1"/>
    <col min="8" max="244" width="20.25" style="2" customWidth="1"/>
    <col min="245" max="248" width="20.25" style="5"/>
    <col min="249" max="16384" width="20.25" style="1"/>
  </cols>
  <sheetData>
    <row r="1" spans="1:8" s="9" customFormat="1" ht="18" customHeight="1">
      <c r="A1" s="142" t="s">
        <v>108</v>
      </c>
      <c r="B1" s="8"/>
      <c r="D1" s="10"/>
    </row>
    <row r="2" spans="1:8" s="3" customFormat="1" ht="42" customHeight="1">
      <c r="A2" s="144" t="s">
        <v>48</v>
      </c>
      <c r="B2" s="144"/>
      <c r="C2" s="144"/>
      <c r="D2" s="144"/>
      <c r="E2" s="144"/>
      <c r="F2" s="144"/>
      <c r="G2" s="144"/>
      <c r="H2" s="6"/>
    </row>
    <row r="3" spans="1:8" s="105" customFormat="1" ht="21.75" customHeight="1">
      <c r="A3" s="104"/>
      <c r="B3" s="104"/>
      <c r="C3" s="104"/>
      <c r="D3" s="104"/>
      <c r="E3" s="104"/>
      <c r="F3" s="104"/>
      <c r="G3" s="141" t="s">
        <v>0</v>
      </c>
    </row>
    <row r="4" spans="1:8" s="107" customFormat="1" ht="24.75" customHeight="1">
      <c r="A4" s="147" t="s">
        <v>1</v>
      </c>
      <c r="B4" s="147" t="s">
        <v>2</v>
      </c>
      <c r="C4" s="149" t="s">
        <v>81</v>
      </c>
      <c r="D4" s="149"/>
      <c r="E4" s="149"/>
      <c r="F4" s="145" t="s">
        <v>52</v>
      </c>
      <c r="G4" s="146"/>
      <c r="H4" s="106"/>
    </row>
    <row r="5" spans="1:8" s="107" customFormat="1" ht="19.5" customHeight="1">
      <c r="A5" s="148"/>
      <c r="B5" s="148"/>
      <c r="C5" s="108" t="s">
        <v>49</v>
      </c>
      <c r="D5" s="108" t="s">
        <v>50</v>
      </c>
      <c r="E5" s="108" t="s">
        <v>51</v>
      </c>
      <c r="F5" s="109" t="s">
        <v>3</v>
      </c>
      <c r="G5" s="110" t="s">
        <v>4</v>
      </c>
      <c r="H5" s="106"/>
    </row>
    <row r="6" spans="1:8" s="114" customFormat="1" ht="18.75" customHeight="1">
      <c r="A6" s="108" t="s">
        <v>5</v>
      </c>
      <c r="B6" s="111">
        <f>B7+B34</f>
        <v>1512741</v>
      </c>
      <c r="C6" s="111">
        <f>C7+C34</f>
        <v>549412</v>
      </c>
      <c r="D6" s="111">
        <f>D7+D34</f>
        <v>705563</v>
      </c>
      <c r="E6" s="111">
        <f>E7+E34</f>
        <v>156151</v>
      </c>
      <c r="F6" s="111">
        <f>D6-B6</f>
        <v>-807178</v>
      </c>
      <c r="G6" s="112">
        <f t="shared" ref="G6:G23" si="0">IFERROR(F6/B6*100,"")</f>
        <v>-53.358638392163627</v>
      </c>
      <c r="H6" s="113"/>
    </row>
    <row r="7" spans="1:8" s="114" customFormat="1" ht="18.75" customHeight="1">
      <c r="A7" s="115" t="s">
        <v>117</v>
      </c>
      <c r="B7" s="111">
        <f>B8+B25</f>
        <v>204362</v>
      </c>
      <c r="C7" s="111">
        <f>C8+C25</f>
        <v>214580</v>
      </c>
      <c r="D7" s="111">
        <f>D8+D25</f>
        <v>214580</v>
      </c>
      <c r="E7" s="111">
        <f>E8+E25</f>
        <v>0</v>
      </c>
      <c r="F7" s="111">
        <f>D7-B7</f>
        <v>10218</v>
      </c>
      <c r="G7" s="112">
        <f t="shared" si="0"/>
        <v>4.9999510672238481</v>
      </c>
      <c r="H7" s="113"/>
    </row>
    <row r="8" spans="1:8" s="114" customFormat="1" ht="18.75" customHeight="1">
      <c r="A8" s="116" t="s">
        <v>6</v>
      </c>
      <c r="B8" s="117">
        <f>SUM(B9:B24)</f>
        <v>139137</v>
      </c>
      <c r="C8" s="117">
        <f>SUM(C9:C24)</f>
        <v>146090</v>
      </c>
      <c r="D8" s="117">
        <f>SUM(D9:D24)</f>
        <v>146090</v>
      </c>
      <c r="E8" s="117">
        <f t="shared" ref="E8:E33" si="1">D8-C8</f>
        <v>0</v>
      </c>
      <c r="F8" s="117">
        <f t="shared" ref="F8:F45" si="2">D8-B8</f>
        <v>6953</v>
      </c>
      <c r="G8" s="118">
        <f t="shared" si="0"/>
        <v>4.9972329430704985</v>
      </c>
      <c r="H8" s="113"/>
    </row>
    <row r="9" spans="1:8" s="121" customFormat="1" ht="18.75" customHeight="1">
      <c r="A9" s="119" t="s">
        <v>55</v>
      </c>
      <c r="B9" s="117">
        <v>44411</v>
      </c>
      <c r="C9" s="117">
        <v>45316</v>
      </c>
      <c r="D9" s="117">
        <v>45316</v>
      </c>
      <c r="E9" s="117">
        <f t="shared" si="1"/>
        <v>0</v>
      </c>
      <c r="F9" s="117">
        <f t="shared" si="2"/>
        <v>905</v>
      </c>
      <c r="G9" s="118">
        <f t="shared" si="0"/>
        <v>2.0377834320326045</v>
      </c>
      <c r="H9" s="120"/>
    </row>
    <row r="10" spans="1:8" s="121" customFormat="1" ht="18.75" customHeight="1">
      <c r="A10" s="119" t="s">
        <v>56</v>
      </c>
      <c r="B10" s="117">
        <v>11200</v>
      </c>
      <c r="C10" s="117">
        <f>12780-808</f>
        <v>11972</v>
      </c>
      <c r="D10" s="117">
        <f>12780-808</f>
        <v>11972</v>
      </c>
      <c r="E10" s="117">
        <f t="shared" si="1"/>
        <v>0</v>
      </c>
      <c r="F10" s="117">
        <f t="shared" si="2"/>
        <v>772</v>
      </c>
      <c r="G10" s="118">
        <f t="shared" si="0"/>
        <v>6.8928571428571423</v>
      </c>
    </row>
    <row r="11" spans="1:8" s="121" customFormat="1" ht="18.75" customHeight="1">
      <c r="A11" s="119" t="s">
        <v>57</v>
      </c>
      <c r="B11" s="117"/>
      <c r="C11" s="117"/>
      <c r="D11" s="117"/>
      <c r="E11" s="117">
        <f t="shared" si="1"/>
        <v>0</v>
      </c>
      <c r="F11" s="117">
        <f t="shared" si="2"/>
        <v>0</v>
      </c>
      <c r="G11" s="118" t="str">
        <f t="shared" si="0"/>
        <v/>
      </c>
    </row>
    <row r="12" spans="1:8" s="121" customFormat="1" ht="18.75" customHeight="1">
      <c r="A12" s="119" t="s">
        <v>58</v>
      </c>
      <c r="B12" s="117">
        <v>4103</v>
      </c>
      <c r="C12" s="117">
        <v>4410</v>
      </c>
      <c r="D12" s="117">
        <v>4410</v>
      </c>
      <c r="E12" s="117">
        <f t="shared" si="1"/>
        <v>0</v>
      </c>
      <c r="F12" s="117">
        <f t="shared" si="2"/>
        <v>307</v>
      </c>
      <c r="G12" s="118">
        <f t="shared" si="0"/>
        <v>7.4823300024372417</v>
      </c>
    </row>
    <row r="13" spans="1:8" s="121" customFormat="1" ht="18.75" customHeight="1">
      <c r="A13" s="119" t="s">
        <v>59</v>
      </c>
      <c r="B13" s="117">
        <v>59</v>
      </c>
      <c r="C13" s="117">
        <v>63</v>
      </c>
      <c r="D13" s="117">
        <v>63</v>
      </c>
      <c r="E13" s="118">
        <f t="shared" si="1"/>
        <v>0</v>
      </c>
      <c r="F13" s="117">
        <f t="shared" si="2"/>
        <v>4</v>
      </c>
      <c r="G13" s="118">
        <f t="shared" si="0"/>
        <v>6.7796610169491522</v>
      </c>
      <c r="H13" s="120"/>
    </row>
    <row r="14" spans="1:8" s="121" customFormat="1" ht="18.75" customHeight="1">
      <c r="A14" s="119" t="s">
        <v>60</v>
      </c>
      <c r="B14" s="117">
        <v>38350</v>
      </c>
      <c r="C14" s="117">
        <v>40260</v>
      </c>
      <c r="D14" s="117">
        <v>40260</v>
      </c>
      <c r="E14" s="117">
        <f t="shared" si="1"/>
        <v>0</v>
      </c>
      <c r="F14" s="117">
        <f t="shared" si="2"/>
        <v>1910</v>
      </c>
      <c r="G14" s="118">
        <f t="shared" si="0"/>
        <v>4.9804432855280316</v>
      </c>
    </row>
    <row r="15" spans="1:8" s="121" customFormat="1" ht="18.75" customHeight="1">
      <c r="A15" s="119" t="s">
        <v>61</v>
      </c>
      <c r="B15" s="117">
        <v>7854</v>
      </c>
      <c r="C15" s="117">
        <v>8500</v>
      </c>
      <c r="D15" s="117">
        <v>8500</v>
      </c>
      <c r="E15" s="117">
        <f t="shared" si="1"/>
        <v>0</v>
      </c>
      <c r="F15" s="117">
        <f t="shared" si="2"/>
        <v>646</v>
      </c>
      <c r="G15" s="118">
        <f t="shared" si="0"/>
        <v>8.2251082251082259</v>
      </c>
    </row>
    <row r="16" spans="1:8" s="121" customFormat="1" ht="18.75" customHeight="1">
      <c r="A16" s="119" t="s">
        <v>62</v>
      </c>
      <c r="B16" s="117">
        <v>2837</v>
      </c>
      <c r="C16" s="117">
        <v>3080</v>
      </c>
      <c r="D16" s="117">
        <v>3080</v>
      </c>
      <c r="E16" s="117">
        <f t="shared" si="1"/>
        <v>0</v>
      </c>
      <c r="F16" s="117">
        <f t="shared" si="2"/>
        <v>243</v>
      </c>
      <c r="G16" s="118">
        <f t="shared" si="0"/>
        <v>8.5653859710962283</v>
      </c>
    </row>
    <row r="17" spans="1:8" s="121" customFormat="1" ht="18.75" customHeight="1">
      <c r="A17" s="119" t="s">
        <v>63</v>
      </c>
      <c r="B17" s="117">
        <v>1583</v>
      </c>
      <c r="C17" s="117">
        <v>1710</v>
      </c>
      <c r="D17" s="117">
        <v>1710</v>
      </c>
      <c r="E17" s="117">
        <f t="shared" si="1"/>
        <v>0</v>
      </c>
      <c r="F17" s="117">
        <f t="shared" si="2"/>
        <v>127</v>
      </c>
      <c r="G17" s="118">
        <f t="shared" si="0"/>
        <v>8.0227416298168048</v>
      </c>
    </row>
    <row r="18" spans="1:8" s="121" customFormat="1" ht="18.75" customHeight="1">
      <c r="A18" s="119" t="s">
        <v>64</v>
      </c>
      <c r="B18" s="117">
        <v>12207</v>
      </c>
      <c r="C18" s="117">
        <v>13014</v>
      </c>
      <c r="D18" s="117">
        <v>13014</v>
      </c>
      <c r="E18" s="117">
        <f t="shared" si="1"/>
        <v>0</v>
      </c>
      <c r="F18" s="117">
        <f t="shared" si="2"/>
        <v>807</v>
      </c>
      <c r="G18" s="118">
        <f t="shared" si="0"/>
        <v>6.6109609240599649</v>
      </c>
    </row>
    <row r="19" spans="1:8" s="121" customFormat="1" ht="18.75" customHeight="1">
      <c r="A19" s="119" t="s">
        <v>65</v>
      </c>
      <c r="B19" s="117">
        <v>3611</v>
      </c>
      <c r="C19" s="117">
        <v>3650</v>
      </c>
      <c r="D19" s="117">
        <v>3650</v>
      </c>
      <c r="E19" s="117">
        <f t="shared" si="1"/>
        <v>0</v>
      </c>
      <c r="F19" s="117">
        <f t="shared" si="2"/>
        <v>39</v>
      </c>
      <c r="G19" s="118">
        <f t="shared" si="0"/>
        <v>1.0800332317917474</v>
      </c>
      <c r="H19" s="120"/>
    </row>
    <row r="20" spans="1:8" s="121" customFormat="1" ht="18.75" customHeight="1">
      <c r="A20" s="119" t="s">
        <v>66</v>
      </c>
      <c r="B20" s="117">
        <v>2184</v>
      </c>
      <c r="C20" s="117">
        <v>2380</v>
      </c>
      <c r="D20" s="117">
        <v>2380</v>
      </c>
      <c r="E20" s="117">
        <f t="shared" si="1"/>
        <v>0</v>
      </c>
      <c r="F20" s="117">
        <f t="shared" si="2"/>
        <v>196</v>
      </c>
      <c r="G20" s="118">
        <f t="shared" si="0"/>
        <v>8.9743589743589745</v>
      </c>
      <c r="H20" s="120"/>
    </row>
    <row r="21" spans="1:8" s="121" customFormat="1" ht="18.75" customHeight="1">
      <c r="A21" s="119" t="s">
        <v>67</v>
      </c>
      <c r="B21" s="117">
        <v>10681</v>
      </c>
      <c r="C21" s="117">
        <v>11680</v>
      </c>
      <c r="D21" s="117">
        <v>11680</v>
      </c>
      <c r="E21" s="117">
        <f t="shared" si="1"/>
        <v>0</v>
      </c>
      <c r="F21" s="117">
        <f t="shared" si="2"/>
        <v>999</v>
      </c>
      <c r="G21" s="118">
        <f t="shared" si="0"/>
        <v>9.3530568298848422</v>
      </c>
      <c r="H21" s="120"/>
    </row>
    <row r="22" spans="1:8" s="121" customFormat="1" ht="18.75" customHeight="1">
      <c r="A22" s="119" t="s">
        <v>68</v>
      </c>
      <c r="B22" s="117"/>
      <c r="C22" s="117"/>
      <c r="D22" s="117"/>
      <c r="E22" s="117">
        <f t="shared" si="1"/>
        <v>0</v>
      </c>
      <c r="F22" s="117">
        <f t="shared" si="2"/>
        <v>0</v>
      </c>
      <c r="G22" s="118" t="str">
        <f t="shared" si="0"/>
        <v/>
      </c>
      <c r="H22" s="122"/>
    </row>
    <row r="23" spans="1:8" s="121" customFormat="1" ht="18.75" customHeight="1">
      <c r="A23" s="119" t="s">
        <v>69</v>
      </c>
      <c r="B23" s="117">
        <v>50</v>
      </c>
      <c r="C23" s="117">
        <v>55</v>
      </c>
      <c r="D23" s="117">
        <v>55</v>
      </c>
      <c r="E23" s="117">
        <f t="shared" si="1"/>
        <v>0</v>
      </c>
      <c r="F23" s="117">
        <f t="shared" si="2"/>
        <v>5</v>
      </c>
      <c r="G23" s="118">
        <f t="shared" si="0"/>
        <v>10</v>
      </c>
    </row>
    <row r="24" spans="1:8" s="121" customFormat="1" ht="18.75" customHeight="1">
      <c r="A24" s="119" t="s">
        <v>70</v>
      </c>
      <c r="B24" s="117">
        <v>7</v>
      </c>
      <c r="C24" s="117"/>
      <c r="D24" s="117"/>
      <c r="E24" s="117">
        <f t="shared" si="1"/>
        <v>0</v>
      </c>
      <c r="F24" s="117">
        <f t="shared" si="2"/>
        <v>-7</v>
      </c>
      <c r="G24" s="123"/>
    </row>
    <row r="25" spans="1:8" s="121" customFormat="1" ht="18.75" customHeight="1">
      <c r="A25" s="124" t="s">
        <v>7</v>
      </c>
      <c r="B25" s="117">
        <f>SUM(B26:B33)</f>
        <v>65225</v>
      </c>
      <c r="C25" s="117">
        <f>SUM(C26:C33)</f>
        <v>68490</v>
      </c>
      <c r="D25" s="117">
        <f>SUM(D26:D33)</f>
        <v>68490</v>
      </c>
      <c r="E25" s="117">
        <f t="shared" si="1"/>
        <v>0</v>
      </c>
      <c r="F25" s="117">
        <f t="shared" si="2"/>
        <v>3265</v>
      </c>
      <c r="G25" s="118">
        <f t="shared" ref="G25:G45" si="3">IFERROR(F25/B25*100,"")</f>
        <v>5.0057493292449209</v>
      </c>
      <c r="H25" s="120"/>
    </row>
    <row r="26" spans="1:8" s="121" customFormat="1" ht="18.75" customHeight="1">
      <c r="A26" s="119" t="s">
        <v>71</v>
      </c>
      <c r="B26" s="117">
        <v>21608</v>
      </c>
      <c r="C26" s="117">
        <v>21850</v>
      </c>
      <c r="D26" s="117">
        <v>21850</v>
      </c>
      <c r="E26" s="117">
        <f t="shared" si="1"/>
        <v>0</v>
      </c>
      <c r="F26" s="117">
        <f t="shared" si="2"/>
        <v>242</v>
      </c>
      <c r="G26" s="118">
        <f t="shared" si="3"/>
        <v>1.1199555720103667</v>
      </c>
      <c r="H26" s="120"/>
    </row>
    <row r="27" spans="1:8" s="121" customFormat="1" ht="18.75" customHeight="1">
      <c r="A27" s="119" t="s">
        <v>72</v>
      </c>
      <c r="B27" s="117">
        <v>7633</v>
      </c>
      <c r="C27" s="117">
        <f>8379+18</f>
        <v>8397</v>
      </c>
      <c r="D27" s="117">
        <f>8379+18</f>
        <v>8397</v>
      </c>
      <c r="E27" s="117">
        <f t="shared" si="1"/>
        <v>0</v>
      </c>
      <c r="F27" s="117">
        <f t="shared" si="2"/>
        <v>764</v>
      </c>
      <c r="G27" s="118">
        <f t="shared" si="3"/>
        <v>10.009170706144372</v>
      </c>
    </row>
    <row r="28" spans="1:8" s="121" customFormat="1" ht="18.75" customHeight="1">
      <c r="A28" s="119" t="s">
        <v>73</v>
      </c>
      <c r="B28" s="117">
        <v>4545</v>
      </c>
      <c r="C28" s="117">
        <v>5000</v>
      </c>
      <c r="D28" s="117">
        <v>5000</v>
      </c>
      <c r="E28" s="117">
        <f t="shared" si="1"/>
        <v>0</v>
      </c>
      <c r="F28" s="117">
        <f t="shared" si="2"/>
        <v>455</v>
      </c>
      <c r="G28" s="118">
        <f t="shared" si="3"/>
        <v>10.011001100110011</v>
      </c>
    </row>
    <row r="29" spans="1:8" s="121" customFormat="1" ht="18.75" customHeight="1">
      <c r="A29" s="119" t="s">
        <v>74</v>
      </c>
      <c r="B29" s="117"/>
      <c r="C29" s="117"/>
      <c r="D29" s="117"/>
      <c r="E29" s="117">
        <f t="shared" si="1"/>
        <v>0</v>
      </c>
      <c r="F29" s="117">
        <f t="shared" si="2"/>
        <v>0</v>
      </c>
      <c r="G29" s="118" t="str">
        <f t="shared" si="3"/>
        <v/>
      </c>
    </row>
    <row r="30" spans="1:8" s="121" customFormat="1" ht="18.75" customHeight="1">
      <c r="A30" s="125" t="s">
        <v>118</v>
      </c>
      <c r="B30" s="117">
        <v>28387</v>
      </c>
      <c r="C30" s="117">
        <v>30180</v>
      </c>
      <c r="D30" s="117">
        <v>30180</v>
      </c>
      <c r="E30" s="117">
        <f t="shared" si="1"/>
        <v>0</v>
      </c>
      <c r="F30" s="117">
        <f t="shared" si="2"/>
        <v>1793</v>
      </c>
      <c r="G30" s="118">
        <f t="shared" si="3"/>
        <v>6.316271532743861</v>
      </c>
    </row>
    <row r="31" spans="1:8" s="121" customFormat="1" ht="18.75" customHeight="1">
      <c r="A31" s="119" t="s">
        <v>75</v>
      </c>
      <c r="B31" s="117"/>
      <c r="C31" s="117"/>
      <c r="D31" s="117"/>
      <c r="E31" s="117">
        <f t="shared" si="1"/>
        <v>0</v>
      </c>
      <c r="F31" s="117">
        <f t="shared" si="2"/>
        <v>0</v>
      </c>
      <c r="G31" s="118" t="str">
        <f t="shared" si="3"/>
        <v/>
      </c>
    </row>
    <row r="32" spans="1:8" s="121" customFormat="1" ht="18.75" customHeight="1">
      <c r="A32" s="119" t="s">
        <v>76</v>
      </c>
      <c r="B32" s="117">
        <v>3040</v>
      </c>
      <c r="C32" s="117">
        <v>3050</v>
      </c>
      <c r="D32" s="117">
        <v>3050</v>
      </c>
      <c r="E32" s="117">
        <f t="shared" si="1"/>
        <v>0</v>
      </c>
      <c r="F32" s="117">
        <f t="shared" si="2"/>
        <v>10</v>
      </c>
      <c r="G32" s="118">
        <f t="shared" si="3"/>
        <v>0.3289473684210526</v>
      </c>
    </row>
    <row r="33" spans="1:248" s="121" customFormat="1" ht="18.75" customHeight="1">
      <c r="A33" s="119" t="s">
        <v>77</v>
      </c>
      <c r="B33" s="117">
        <v>12</v>
      </c>
      <c r="C33" s="117">
        <v>13</v>
      </c>
      <c r="D33" s="117">
        <v>13</v>
      </c>
      <c r="E33" s="117">
        <f t="shared" si="1"/>
        <v>0</v>
      </c>
      <c r="F33" s="117">
        <f t="shared" si="2"/>
        <v>1</v>
      </c>
      <c r="G33" s="118">
        <f t="shared" si="3"/>
        <v>8.3333333333333321</v>
      </c>
    </row>
    <row r="34" spans="1:248" s="121" customFormat="1" ht="18.75" customHeight="1">
      <c r="A34" s="133" t="s">
        <v>80</v>
      </c>
      <c r="B34" s="111">
        <f>B35+B36+B37+B38+B39+B40+B44+B45</f>
        <v>1308379</v>
      </c>
      <c r="C34" s="111">
        <f>C35+C36+C37+C38+C39+C40+C44+C45</f>
        <v>334832</v>
      </c>
      <c r="D34" s="111">
        <f>D35+D36+D37+D38+D39+D40+D44+D45</f>
        <v>490983</v>
      </c>
      <c r="E34" s="111">
        <f t="shared" ref="E34:E44" si="4">D34-C34</f>
        <v>156151</v>
      </c>
      <c r="F34" s="111">
        <f t="shared" si="2"/>
        <v>-817396</v>
      </c>
      <c r="G34" s="112">
        <f t="shared" si="3"/>
        <v>-62.473946769246524</v>
      </c>
    </row>
    <row r="35" spans="1:248" s="121" customFormat="1" ht="18.75" customHeight="1">
      <c r="A35" s="126" t="s">
        <v>8</v>
      </c>
      <c r="B35" s="117">
        <v>36153</v>
      </c>
      <c r="C35" s="117">
        <v>36153</v>
      </c>
      <c r="D35" s="117">
        <v>36153</v>
      </c>
      <c r="E35" s="117">
        <f t="shared" si="4"/>
        <v>0</v>
      </c>
      <c r="F35" s="117">
        <f t="shared" si="2"/>
        <v>0</v>
      </c>
      <c r="G35" s="118">
        <f t="shared" si="3"/>
        <v>0</v>
      </c>
    </row>
    <row r="36" spans="1:248" s="121" customFormat="1" ht="18.75" customHeight="1">
      <c r="A36" s="126" t="s">
        <v>9</v>
      </c>
      <c r="B36" s="117">
        <v>362464</v>
      </c>
      <c r="C36" s="117">
        <v>40979</v>
      </c>
      <c r="D36" s="117">
        <v>40979</v>
      </c>
      <c r="E36" s="117">
        <f t="shared" si="4"/>
        <v>0</v>
      </c>
      <c r="F36" s="117">
        <f t="shared" si="2"/>
        <v>-321485</v>
      </c>
      <c r="G36" s="118">
        <f t="shared" si="3"/>
        <v>-88.694325505429504</v>
      </c>
    </row>
    <row r="37" spans="1:248" s="121" customFormat="1" ht="18.75" customHeight="1">
      <c r="A37" s="126" t="s">
        <v>10</v>
      </c>
      <c r="B37" s="117">
        <v>460246</v>
      </c>
      <c r="C37" s="117">
        <v>8835</v>
      </c>
      <c r="D37" s="117">
        <v>8835</v>
      </c>
      <c r="E37" s="117">
        <f t="shared" si="4"/>
        <v>0</v>
      </c>
      <c r="F37" s="117">
        <f t="shared" si="2"/>
        <v>-451411</v>
      </c>
      <c r="G37" s="118">
        <f t="shared" si="3"/>
        <v>-98.080374408468515</v>
      </c>
    </row>
    <row r="38" spans="1:248" s="121" customFormat="1" ht="18.75" customHeight="1">
      <c r="A38" s="126" t="s">
        <v>11</v>
      </c>
      <c r="B38" s="117">
        <v>6218</v>
      </c>
      <c r="C38" s="117">
        <v>9122</v>
      </c>
      <c r="D38" s="117">
        <v>9122</v>
      </c>
      <c r="E38" s="117">
        <f t="shared" si="4"/>
        <v>0</v>
      </c>
      <c r="F38" s="117">
        <f t="shared" si="2"/>
        <v>2904</v>
      </c>
      <c r="G38" s="118">
        <f t="shared" si="3"/>
        <v>46.703119974268255</v>
      </c>
    </row>
    <row r="39" spans="1:248" s="121" customFormat="1" ht="18.75" customHeight="1">
      <c r="A39" s="126" t="s">
        <v>12</v>
      </c>
      <c r="B39" s="117">
        <v>80077</v>
      </c>
      <c r="C39" s="117"/>
      <c r="D39" s="117">
        <v>959</v>
      </c>
      <c r="E39" s="117">
        <f t="shared" si="4"/>
        <v>959</v>
      </c>
      <c r="F39" s="117">
        <f t="shared" si="2"/>
        <v>-79118</v>
      </c>
      <c r="G39" s="118">
        <f t="shared" si="3"/>
        <v>-98.802402687413363</v>
      </c>
    </row>
    <row r="40" spans="1:248" s="121" customFormat="1" ht="18.75" customHeight="1">
      <c r="A40" s="126" t="s">
        <v>13</v>
      </c>
      <c r="B40" s="117">
        <f>SUM(B41:B43)</f>
        <v>196416</v>
      </c>
      <c r="C40" s="117">
        <f>SUM(C41:C43)</f>
        <v>179743</v>
      </c>
      <c r="D40" s="117">
        <f>SUM(D41:D43)</f>
        <v>179743</v>
      </c>
      <c r="E40" s="117">
        <f t="shared" si="4"/>
        <v>0</v>
      </c>
      <c r="F40" s="117">
        <f t="shared" si="2"/>
        <v>-16673</v>
      </c>
      <c r="G40" s="118">
        <f t="shared" si="3"/>
        <v>-8.4886159986966447</v>
      </c>
    </row>
    <row r="41" spans="1:248" s="121" customFormat="1" ht="18.75" customHeight="1">
      <c r="A41" s="127" t="s">
        <v>119</v>
      </c>
      <c r="B41" s="117">
        <v>110000</v>
      </c>
      <c r="C41" s="117">
        <v>149000</v>
      </c>
      <c r="D41" s="117">
        <v>149000</v>
      </c>
      <c r="E41" s="117">
        <f t="shared" si="4"/>
        <v>0</v>
      </c>
      <c r="F41" s="117">
        <f t="shared" si="2"/>
        <v>39000</v>
      </c>
      <c r="G41" s="118">
        <f t="shared" si="3"/>
        <v>35.454545454545453</v>
      </c>
    </row>
    <row r="42" spans="1:248" s="121" customFormat="1" ht="18.75" customHeight="1">
      <c r="A42" s="127" t="s">
        <v>78</v>
      </c>
      <c r="B42" s="117">
        <v>890</v>
      </c>
      <c r="C42" s="117">
        <v>743</v>
      </c>
      <c r="D42" s="117">
        <v>743</v>
      </c>
      <c r="E42" s="117">
        <f t="shared" si="4"/>
        <v>0</v>
      </c>
      <c r="F42" s="117">
        <f t="shared" si="2"/>
        <v>-147</v>
      </c>
      <c r="G42" s="118">
        <f t="shared" si="3"/>
        <v>-16.516853932584269</v>
      </c>
    </row>
    <row r="43" spans="1:248" s="129" customFormat="1" ht="18.75" customHeight="1">
      <c r="A43" s="128" t="s">
        <v>79</v>
      </c>
      <c r="B43" s="117">
        <v>85526</v>
      </c>
      <c r="C43" s="117">
        <v>30000</v>
      </c>
      <c r="D43" s="117">
        <v>30000</v>
      </c>
      <c r="E43" s="117">
        <f t="shared" si="4"/>
        <v>0</v>
      </c>
      <c r="F43" s="117">
        <f t="shared" si="2"/>
        <v>-55526</v>
      </c>
      <c r="G43" s="118">
        <f t="shared" si="3"/>
        <v>-64.922947407805808</v>
      </c>
      <c r="IK43" s="130"/>
      <c r="IL43" s="130"/>
      <c r="IM43" s="130"/>
      <c r="IN43" s="130"/>
    </row>
    <row r="44" spans="1:248" s="129" customFormat="1" ht="18.75" customHeight="1">
      <c r="A44" s="131" t="s">
        <v>14</v>
      </c>
      <c r="B44" s="117">
        <v>113191</v>
      </c>
      <c r="C44" s="117"/>
      <c r="D44" s="117">
        <f>35000+120192</f>
        <v>155192</v>
      </c>
      <c r="E44" s="117">
        <f t="shared" si="4"/>
        <v>155192</v>
      </c>
      <c r="F44" s="117">
        <f t="shared" si="2"/>
        <v>42001</v>
      </c>
      <c r="G44" s="118">
        <f t="shared" si="3"/>
        <v>37.106307038545467</v>
      </c>
      <c r="IK44" s="130"/>
      <c r="IL44" s="130"/>
      <c r="IM44" s="130"/>
      <c r="IN44" s="130"/>
    </row>
    <row r="45" spans="1:248" s="129" customFormat="1" ht="18.75" customHeight="1">
      <c r="A45" s="132" t="s">
        <v>15</v>
      </c>
      <c r="B45" s="117">
        <v>53614</v>
      </c>
      <c r="C45" s="117">
        <v>60000</v>
      </c>
      <c r="D45" s="117">
        <v>60000</v>
      </c>
      <c r="E45" s="117">
        <f>D45-C45</f>
        <v>0</v>
      </c>
      <c r="F45" s="117">
        <f t="shared" si="2"/>
        <v>6386</v>
      </c>
      <c r="G45" s="139">
        <f t="shared" si="3"/>
        <v>11.911068004625658</v>
      </c>
      <c r="IK45" s="130"/>
      <c r="IL45" s="130"/>
      <c r="IM45" s="130"/>
      <c r="IN45" s="130"/>
    </row>
    <row r="46" spans="1:248" s="69" customFormat="1">
      <c r="IK46" s="70"/>
      <c r="IL46" s="70"/>
      <c r="IM46" s="70"/>
      <c r="IN46" s="70"/>
    </row>
    <row r="47" spans="1:248" s="69" customFormat="1">
      <c r="G47" s="71"/>
      <c r="IK47" s="70"/>
      <c r="IL47" s="70"/>
      <c r="IM47" s="70"/>
      <c r="IN47" s="70"/>
    </row>
    <row r="48" spans="1:248" s="69" customFormat="1">
      <c r="G48" s="71"/>
      <c r="IK48" s="70"/>
      <c r="IL48" s="70"/>
      <c r="IM48" s="70"/>
      <c r="IN48" s="70"/>
    </row>
    <row r="49" spans="7:248" s="69" customFormat="1">
      <c r="G49" s="71"/>
      <c r="IK49" s="70"/>
      <c r="IL49" s="70"/>
      <c r="IM49" s="70"/>
      <c r="IN49" s="70"/>
    </row>
    <row r="50" spans="7:248" s="69" customFormat="1">
      <c r="G50" s="71"/>
      <c r="IK50" s="70"/>
      <c r="IL50" s="70"/>
      <c r="IM50" s="70"/>
      <c r="IN50" s="70"/>
    </row>
    <row r="51" spans="7:248" s="69" customFormat="1">
      <c r="G51" s="71"/>
      <c r="IK51" s="70"/>
      <c r="IL51" s="70"/>
      <c r="IM51" s="70"/>
      <c r="IN51" s="70"/>
    </row>
    <row r="52" spans="7:248" s="2" customFormat="1" ht="13.5">
      <c r="G52" s="4"/>
    </row>
  </sheetData>
  <mergeCells count="5">
    <mergeCell ref="A2:G2"/>
    <mergeCell ref="F4:G4"/>
    <mergeCell ref="A4:A5"/>
    <mergeCell ref="B4:B5"/>
    <mergeCell ref="C4:E4"/>
  </mergeCells>
  <phoneticPr fontId="14" type="noConversion"/>
  <printOptions horizontalCentered="1"/>
  <pageMargins left="0.31496062992125984" right="0.39370078740157483" top="0.62992125984251968" bottom="0.43307086614173229" header="0.31496062992125984" footer="0.31496062992125984"/>
  <pageSetup paperSize="9" scale="82" firstPageNumber="6" fitToWidth="0" fitToHeight="0" orientation="portrait" useFirstPageNumber="1" r:id="rId1"/>
  <headerFooter>
    <oddFooter>&amp;C&amp;P</oddFooter>
  </headerFooter>
  <ignoredErrors>
    <ignoredError sqref="B40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C00000"/>
  </sheetPr>
  <dimension ref="A1:IK39"/>
  <sheetViews>
    <sheetView showZeros="0" workbookViewId="0">
      <pane ySplit="6" topLeftCell="A19" activePane="bottomLeft" state="frozen"/>
      <selection activeCell="H9" sqref="H9"/>
      <selection pane="bottomLeft" activeCell="G33" sqref="G33"/>
    </sheetView>
  </sheetViews>
  <sheetFormatPr defaultColWidth="9" defaultRowHeight="14.25"/>
  <cols>
    <col min="1" max="1" width="24.5" style="43" customWidth="1"/>
    <col min="2" max="2" width="9.125" style="57" customWidth="1"/>
    <col min="3" max="5" width="8.75" style="57" customWidth="1"/>
    <col min="6" max="6" width="10.25" style="43" customWidth="1"/>
    <col min="7" max="7" width="9.5" style="60" customWidth="1"/>
    <col min="8" max="11" width="9" style="43"/>
    <col min="12" max="12" width="11.625" style="43" bestFit="1" customWidth="1"/>
    <col min="13" max="241" width="9" style="43"/>
    <col min="242" max="245" width="9" style="44"/>
    <col min="246" max="16384" width="9" style="56"/>
  </cols>
  <sheetData>
    <row r="1" spans="1:245" s="9" customFormat="1" ht="20.25" customHeight="1">
      <c r="A1" s="140" t="s">
        <v>110</v>
      </c>
      <c r="C1" s="10"/>
      <c r="G1" s="10"/>
    </row>
    <row r="2" spans="1:245" s="43" customFormat="1" ht="25.5" customHeight="1">
      <c r="A2" s="158" t="s">
        <v>54</v>
      </c>
      <c r="B2" s="158"/>
      <c r="C2" s="158"/>
      <c r="D2" s="158"/>
      <c r="E2" s="158"/>
      <c r="F2" s="158"/>
      <c r="G2" s="158"/>
      <c r="IH2" s="44"/>
      <c r="II2" s="44"/>
      <c r="IJ2" s="44"/>
      <c r="IK2" s="44"/>
    </row>
    <row r="3" spans="1:245" s="43" customFormat="1">
      <c r="A3" s="45"/>
      <c r="B3" s="46"/>
      <c r="C3" s="46"/>
      <c r="D3" s="46"/>
      <c r="E3" s="46"/>
      <c r="G3" s="59" t="s">
        <v>0</v>
      </c>
      <c r="IH3" s="44"/>
      <c r="II3" s="44"/>
      <c r="IJ3" s="44"/>
      <c r="IK3" s="44"/>
    </row>
    <row r="4" spans="1:245" s="62" customFormat="1" ht="30" customHeight="1">
      <c r="A4" s="152" t="s">
        <v>16</v>
      </c>
      <c r="B4" s="153" t="s">
        <v>53</v>
      </c>
      <c r="C4" s="155" t="s">
        <v>17</v>
      </c>
      <c r="D4" s="156"/>
      <c r="E4" s="157"/>
      <c r="F4" s="150" t="s">
        <v>152</v>
      </c>
      <c r="G4" s="15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1"/>
      <c r="FH4" s="61"/>
      <c r="FI4" s="61"/>
      <c r="FJ4" s="61"/>
      <c r="FK4" s="61"/>
      <c r="FL4" s="61"/>
      <c r="FM4" s="61"/>
      <c r="FN4" s="61"/>
      <c r="FO4" s="61"/>
      <c r="FP4" s="61"/>
      <c r="FQ4" s="61"/>
      <c r="FR4" s="61"/>
      <c r="FS4" s="61"/>
      <c r="FT4" s="61"/>
      <c r="FU4" s="61"/>
      <c r="FV4" s="61"/>
      <c r="FW4" s="61"/>
      <c r="FX4" s="61"/>
      <c r="FY4" s="61"/>
      <c r="FZ4" s="61"/>
      <c r="GA4" s="61"/>
      <c r="GB4" s="61"/>
      <c r="GC4" s="61"/>
      <c r="GD4" s="61"/>
      <c r="GE4" s="61"/>
      <c r="GF4" s="61"/>
      <c r="GG4" s="61"/>
      <c r="GH4" s="61"/>
      <c r="GI4" s="61"/>
      <c r="GJ4" s="61"/>
      <c r="GK4" s="61"/>
      <c r="GL4" s="61"/>
      <c r="GM4" s="61"/>
      <c r="GN4" s="61"/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  <c r="HA4" s="61"/>
      <c r="HB4" s="61"/>
      <c r="HC4" s="61"/>
      <c r="HD4" s="61"/>
      <c r="HE4" s="61"/>
      <c r="HF4" s="61"/>
      <c r="HG4" s="61"/>
      <c r="HH4" s="61"/>
      <c r="HI4" s="61"/>
      <c r="HJ4" s="61"/>
      <c r="HK4" s="61"/>
      <c r="HL4" s="61"/>
      <c r="HM4" s="61"/>
      <c r="HN4" s="61"/>
      <c r="HO4" s="61"/>
      <c r="HP4" s="61"/>
      <c r="HQ4" s="61"/>
      <c r="HR4" s="61"/>
      <c r="HS4" s="61"/>
      <c r="HT4" s="61"/>
      <c r="HU4" s="61"/>
      <c r="HV4" s="61"/>
      <c r="HW4" s="61"/>
      <c r="HX4" s="61"/>
      <c r="HY4" s="61"/>
      <c r="HZ4" s="61"/>
      <c r="IA4" s="61"/>
      <c r="IB4" s="61"/>
      <c r="IC4" s="61"/>
      <c r="ID4" s="61"/>
      <c r="IE4" s="61"/>
      <c r="IF4" s="61"/>
      <c r="IG4" s="61"/>
    </row>
    <row r="5" spans="1:245" s="62" customFormat="1" ht="30" customHeight="1">
      <c r="A5" s="152"/>
      <c r="B5" s="154"/>
      <c r="C5" s="63" t="s">
        <v>49</v>
      </c>
      <c r="D5" s="63" t="s">
        <v>50</v>
      </c>
      <c r="E5" s="63" t="s">
        <v>166</v>
      </c>
      <c r="F5" s="49" t="s">
        <v>3</v>
      </c>
      <c r="G5" s="58" t="s">
        <v>18</v>
      </c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</row>
    <row r="6" spans="1:245" s="52" customFormat="1" ht="23.25" customHeight="1">
      <c r="A6" s="50" t="s">
        <v>19</v>
      </c>
      <c r="B6" s="27">
        <f>B7+B33+B34</f>
        <v>550722.00872000004</v>
      </c>
      <c r="C6" s="27">
        <f>C7+C33+C34</f>
        <v>549411.91433499998</v>
      </c>
      <c r="D6" s="27">
        <f>D7+D33+D34</f>
        <v>705562.91433499998</v>
      </c>
      <c r="E6" s="27">
        <f>E7+E33+E34</f>
        <v>156150.5</v>
      </c>
      <c r="F6" s="42">
        <f>D6-B6</f>
        <v>154840.90561499994</v>
      </c>
      <c r="G6" s="41">
        <f>F6/B6*100</f>
        <v>28.115982866725176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/>
      <c r="CJ6" s="51"/>
      <c r="CK6" s="51"/>
      <c r="CL6" s="51"/>
      <c r="CM6" s="51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  <c r="DE6" s="51"/>
      <c r="DF6" s="51"/>
      <c r="DG6" s="51"/>
      <c r="DH6" s="51"/>
      <c r="DI6" s="51"/>
      <c r="DJ6" s="51"/>
      <c r="DK6" s="51"/>
      <c r="DL6" s="51"/>
      <c r="DM6" s="51"/>
      <c r="DN6" s="51"/>
      <c r="DO6" s="51"/>
      <c r="DP6" s="51"/>
      <c r="DQ6" s="51"/>
      <c r="DR6" s="51"/>
      <c r="DS6" s="51"/>
      <c r="DT6" s="51"/>
      <c r="DU6" s="51"/>
      <c r="DV6" s="51"/>
      <c r="DW6" s="51"/>
      <c r="DX6" s="51"/>
      <c r="DY6" s="51"/>
      <c r="DZ6" s="51"/>
      <c r="EA6" s="51"/>
      <c r="EB6" s="51"/>
      <c r="EC6" s="51"/>
      <c r="ED6" s="51"/>
      <c r="EE6" s="51"/>
      <c r="EF6" s="51"/>
      <c r="EG6" s="51"/>
      <c r="EH6" s="51"/>
      <c r="EI6" s="51"/>
      <c r="EJ6" s="51"/>
      <c r="EK6" s="51"/>
      <c r="EL6" s="51"/>
      <c r="EM6" s="51"/>
      <c r="EN6" s="51"/>
      <c r="EO6" s="51"/>
      <c r="EP6" s="51"/>
      <c r="EQ6" s="51"/>
      <c r="ER6" s="51"/>
      <c r="ES6" s="51"/>
      <c r="ET6" s="51"/>
      <c r="EU6" s="51"/>
      <c r="EV6" s="51"/>
      <c r="EW6" s="51"/>
      <c r="EX6" s="51"/>
      <c r="EY6" s="51"/>
      <c r="EZ6" s="51"/>
      <c r="FA6" s="51"/>
      <c r="FB6" s="51"/>
      <c r="FC6" s="51"/>
      <c r="FD6" s="51"/>
      <c r="FE6" s="51"/>
      <c r="FF6" s="51"/>
      <c r="FG6" s="51"/>
      <c r="FH6" s="51"/>
      <c r="FI6" s="51"/>
      <c r="FJ6" s="51"/>
      <c r="FK6" s="51"/>
      <c r="FL6" s="51"/>
      <c r="FM6" s="51"/>
      <c r="FN6" s="51"/>
      <c r="FO6" s="51"/>
      <c r="FP6" s="51"/>
      <c r="FQ6" s="51"/>
      <c r="FR6" s="51"/>
      <c r="FS6" s="51"/>
      <c r="FT6" s="51"/>
      <c r="FU6" s="51"/>
      <c r="FV6" s="51"/>
      <c r="FW6" s="51"/>
      <c r="FX6" s="51"/>
      <c r="FY6" s="51"/>
      <c r="FZ6" s="51"/>
      <c r="GA6" s="51"/>
      <c r="GB6" s="51"/>
      <c r="GC6" s="51"/>
      <c r="GD6" s="51"/>
      <c r="GE6" s="51"/>
      <c r="GF6" s="51"/>
      <c r="GG6" s="51"/>
      <c r="GH6" s="51"/>
      <c r="GI6" s="51"/>
      <c r="GJ6" s="51"/>
      <c r="GK6" s="51"/>
      <c r="GL6" s="51"/>
      <c r="GM6" s="51"/>
      <c r="GN6" s="51"/>
      <c r="GO6" s="51"/>
      <c r="GP6" s="51"/>
      <c r="GQ6" s="51"/>
      <c r="GR6" s="51"/>
      <c r="GS6" s="51"/>
      <c r="GT6" s="51"/>
      <c r="GU6" s="51"/>
      <c r="GV6" s="51"/>
      <c r="GW6" s="51"/>
      <c r="GX6" s="51"/>
      <c r="GY6" s="51"/>
      <c r="GZ6" s="51"/>
      <c r="HA6" s="51"/>
      <c r="HB6" s="51"/>
      <c r="HC6" s="51"/>
      <c r="HD6" s="51"/>
      <c r="HE6" s="51"/>
      <c r="HF6" s="51"/>
      <c r="HG6" s="51"/>
      <c r="HH6" s="51"/>
      <c r="HI6" s="51"/>
      <c r="HJ6" s="51"/>
      <c r="HK6" s="51"/>
      <c r="HL6" s="51"/>
      <c r="HM6" s="51"/>
      <c r="HN6" s="51"/>
      <c r="HO6" s="51"/>
      <c r="HP6" s="51"/>
      <c r="HQ6" s="51"/>
      <c r="HR6" s="51"/>
      <c r="HS6" s="51"/>
      <c r="HT6" s="51"/>
      <c r="HU6" s="51"/>
      <c r="HV6" s="51"/>
      <c r="HW6" s="51"/>
      <c r="HX6" s="51"/>
      <c r="HY6" s="51"/>
      <c r="HZ6" s="51"/>
      <c r="IA6" s="51"/>
      <c r="IB6" s="51"/>
      <c r="IC6" s="51"/>
      <c r="ID6" s="51"/>
      <c r="IE6" s="51"/>
      <c r="IF6" s="51"/>
      <c r="IG6" s="51"/>
    </row>
    <row r="7" spans="1:245" s="48" customFormat="1" ht="20.25" customHeight="1">
      <c r="A7" s="7" t="s">
        <v>20</v>
      </c>
      <c r="B7" s="27">
        <f>SUM(B8:B32)</f>
        <v>426584.70102000004</v>
      </c>
      <c r="C7" s="27">
        <f>SUM(C8:C32)-0.5</f>
        <v>429320.20633499994</v>
      </c>
      <c r="D7" s="27">
        <f>SUM(D8:D32)-0.5</f>
        <v>465279.20633499994</v>
      </c>
      <c r="E7" s="27">
        <f>SUM(E8:E32)-0.5</f>
        <v>35958.5</v>
      </c>
      <c r="F7" s="42">
        <f t="shared" ref="F7:F34" si="0">D7-B7</f>
        <v>38694.5053149999</v>
      </c>
      <c r="G7" s="41">
        <f>F7/B7*100</f>
        <v>9.0707672409437272</v>
      </c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  <c r="BS7" s="47"/>
      <c r="BT7" s="47"/>
      <c r="BU7" s="47"/>
      <c r="BV7" s="47"/>
      <c r="BW7" s="47"/>
      <c r="BX7" s="47"/>
      <c r="BY7" s="47"/>
      <c r="BZ7" s="47"/>
      <c r="CA7" s="47"/>
      <c r="CB7" s="47"/>
      <c r="CC7" s="47"/>
      <c r="CD7" s="47"/>
      <c r="CE7" s="47"/>
      <c r="CF7" s="47"/>
      <c r="CG7" s="47"/>
      <c r="CH7" s="47"/>
      <c r="CI7" s="47"/>
      <c r="CJ7" s="47"/>
      <c r="CK7" s="47"/>
      <c r="CL7" s="47"/>
      <c r="CM7" s="47"/>
      <c r="CN7" s="47"/>
      <c r="CO7" s="47"/>
      <c r="CP7" s="47"/>
      <c r="CQ7" s="47"/>
      <c r="CR7" s="47"/>
      <c r="CS7" s="47"/>
      <c r="CT7" s="47"/>
      <c r="CU7" s="47"/>
      <c r="CV7" s="47"/>
      <c r="CW7" s="47"/>
      <c r="CX7" s="47"/>
      <c r="CY7" s="47"/>
      <c r="CZ7" s="47"/>
      <c r="DA7" s="47"/>
      <c r="DB7" s="47"/>
      <c r="DC7" s="47"/>
      <c r="DD7" s="47"/>
      <c r="DE7" s="47"/>
      <c r="DF7" s="47"/>
      <c r="DG7" s="47"/>
      <c r="DH7" s="47"/>
      <c r="DI7" s="47"/>
      <c r="DJ7" s="47"/>
      <c r="DK7" s="47"/>
      <c r="DL7" s="47"/>
      <c r="DM7" s="47"/>
      <c r="DN7" s="47"/>
      <c r="DO7" s="47"/>
      <c r="DP7" s="47"/>
      <c r="DQ7" s="47"/>
      <c r="DR7" s="47"/>
      <c r="DS7" s="47"/>
      <c r="DT7" s="47"/>
      <c r="DU7" s="47"/>
      <c r="DV7" s="47"/>
      <c r="DW7" s="47"/>
      <c r="DX7" s="47"/>
      <c r="DY7" s="47"/>
      <c r="DZ7" s="47"/>
      <c r="EA7" s="47"/>
      <c r="EB7" s="47"/>
      <c r="EC7" s="47"/>
      <c r="ED7" s="47"/>
      <c r="EE7" s="47"/>
      <c r="EF7" s="47"/>
      <c r="EG7" s="47"/>
      <c r="EH7" s="47"/>
      <c r="EI7" s="47"/>
      <c r="EJ7" s="47"/>
      <c r="EK7" s="47"/>
      <c r="EL7" s="47"/>
      <c r="EM7" s="47"/>
      <c r="EN7" s="47"/>
      <c r="EO7" s="47"/>
      <c r="EP7" s="47"/>
      <c r="EQ7" s="47"/>
      <c r="ER7" s="47"/>
      <c r="ES7" s="47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7"/>
      <c r="HS7" s="47"/>
      <c r="HT7" s="47"/>
      <c r="HU7" s="47"/>
      <c r="HV7" s="47"/>
      <c r="HW7" s="47"/>
      <c r="HX7" s="47"/>
      <c r="HY7" s="47"/>
      <c r="HZ7" s="47"/>
      <c r="IA7" s="47"/>
      <c r="IB7" s="47"/>
      <c r="IC7" s="47"/>
      <c r="ID7" s="47"/>
      <c r="IE7" s="47"/>
      <c r="IF7" s="47"/>
      <c r="IG7" s="47"/>
    </row>
    <row r="8" spans="1:245" s="48" customFormat="1" ht="20.25" customHeight="1">
      <c r="A8" s="53" t="s">
        <v>21</v>
      </c>
      <c r="B8" s="27">
        <v>132948</v>
      </c>
      <c r="C8" s="27">
        <v>130566</v>
      </c>
      <c r="D8" s="27">
        <f>C8+E8</f>
        <v>130566</v>
      </c>
      <c r="E8" s="27"/>
      <c r="F8" s="42">
        <f t="shared" si="0"/>
        <v>-2382</v>
      </c>
      <c r="G8" s="41">
        <f>F8/B8*100</f>
        <v>-1.7916779492734001</v>
      </c>
      <c r="H8" s="47"/>
      <c r="I8" s="47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  <c r="BS8" s="47"/>
      <c r="BT8" s="47"/>
      <c r="BU8" s="47"/>
      <c r="BV8" s="47"/>
      <c r="BW8" s="47"/>
      <c r="BX8" s="47"/>
      <c r="BY8" s="47"/>
      <c r="BZ8" s="47"/>
      <c r="CA8" s="47"/>
      <c r="CB8" s="47"/>
      <c r="CC8" s="47"/>
      <c r="CD8" s="47"/>
      <c r="CE8" s="47"/>
      <c r="CF8" s="47"/>
      <c r="CG8" s="47"/>
      <c r="CH8" s="47"/>
      <c r="CI8" s="47"/>
      <c r="CJ8" s="47"/>
      <c r="CK8" s="47"/>
      <c r="CL8" s="47"/>
      <c r="CM8" s="47"/>
      <c r="CN8" s="47"/>
      <c r="CO8" s="47"/>
      <c r="CP8" s="47"/>
      <c r="CQ8" s="47"/>
      <c r="CR8" s="47"/>
      <c r="CS8" s="47"/>
      <c r="CT8" s="47"/>
      <c r="CU8" s="47"/>
      <c r="CV8" s="47"/>
      <c r="CW8" s="47"/>
      <c r="CX8" s="47"/>
      <c r="CY8" s="47"/>
      <c r="CZ8" s="47"/>
      <c r="DA8" s="47"/>
      <c r="DB8" s="47"/>
      <c r="DC8" s="47"/>
      <c r="DD8" s="47"/>
      <c r="DE8" s="47"/>
      <c r="DF8" s="47"/>
      <c r="DG8" s="47"/>
      <c r="DH8" s="47"/>
      <c r="DI8" s="47"/>
      <c r="DJ8" s="47"/>
      <c r="DK8" s="47"/>
      <c r="DL8" s="47"/>
      <c r="DM8" s="47"/>
      <c r="DN8" s="47"/>
      <c r="DO8" s="47"/>
      <c r="DP8" s="47"/>
      <c r="DQ8" s="47"/>
      <c r="DR8" s="47"/>
      <c r="DS8" s="47"/>
      <c r="DT8" s="47"/>
      <c r="DU8" s="47"/>
      <c r="DV8" s="47"/>
      <c r="DW8" s="47"/>
      <c r="DX8" s="47"/>
      <c r="DY8" s="47"/>
      <c r="DZ8" s="47"/>
      <c r="EA8" s="47"/>
      <c r="EB8" s="47"/>
      <c r="EC8" s="47"/>
      <c r="ED8" s="47"/>
      <c r="EE8" s="47"/>
      <c r="EF8" s="47"/>
      <c r="EG8" s="47"/>
      <c r="EH8" s="47"/>
      <c r="EI8" s="47"/>
      <c r="EJ8" s="47"/>
      <c r="EK8" s="47"/>
      <c r="EL8" s="47"/>
      <c r="EM8" s="47"/>
      <c r="EN8" s="47"/>
      <c r="EO8" s="47"/>
      <c r="EP8" s="47"/>
      <c r="EQ8" s="47"/>
      <c r="ER8" s="47"/>
      <c r="ES8" s="47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7"/>
      <c r="FQ8" s="47"/>
      <c r="FR8" s="47"/>
      <c r="FS8" s="47"/>
      <c r="FT8" s="47"/>
      <c r="FU8" s="47"/>
      <c r="FV8" s="47"/>
      <c r="FW8" s="47"/>
      <c r="FX8" s="47"/>
      <c r="FY8" s="47"/>
      <c r="FZ8" s="47"/>
      <c r="GA8" s="47"/>
      <c r="GB8" s="47"/>
      <c r="GC8" s="47"/>
      <c r="GD8" s="47"/>
      <c r="GE8" s="47"/>
      <c r="GF8" s="47"/>
      <c r="GG8" s="47"/>
      <c r="GH8" s="47"/>
      <c r="GI8" s="47"/>
      <c r="GJ8" s="47"/>
      <c r="GK8" s="47"/>
      <c r="GL8" s="47"/>
      <c r="GM8" s="47"/>
      <c r="GN8" s="47"/>
      <c r="GO8" s="47"/>
      <c r="GP8" s="47"/>
      <c r="GQ8" s="47"/>
      <c r="GR8" s="47"/>
      <c r="GS8" s="47"/>
      <c r="GT8" s="47"/>
      <c r="GU8" s="47"/>
      <c r="GV8" s="47"/>
      <c r="GW8" s="47"/>
      <c r="GX8" s="47"/>
      <c r="GY8" s="47"/>
      <c r="GZ8" s="47"/>
      <c r="HA8" s="47"/>
      <c r="HB8" s="47"/>
      <c r="HC8" s="47"/>
      <c r="HD8" s="47"/>
      <c r="HE8" s="47"/>
      <c r="HF8" s="47"/>
      <c r="HG8" s="47"/>
      <c r="HH8" s="47"/>
      <c r="HI8" s="47"/>
      <c r="HJ8" s="47"/>
      <c r="HK8" s="47"/>
      <c r="HL8" s="47"/>
      <c r="HM8" s="47"/>
      <c r="HN8" s="47"/>
      <c r="HO8" s="47"/>
      <c r="HP8" s="47"/>
      <c r="HQ8" s="47"/>
      <c r="HR8" s="47"/>
      <c r="HS8" s="47"/>
      <c r="HT8" s="47"/>
      <c r="HU8" s="47"/>
      <c r="HV8" s="47"/>
      <c r="HW8" s="47"/>
      <c r="HX8" s="47"/>
      <c r="HY8" s="47"/>
      <c r="HZ8" s="47"/>
      <c r="IA8" s="47"/>
      <c r="IB8" s="47"/>
      <c r="IC8" s="47"/>
      <c r="ID8" s="47"/>
      <c r="IE8" s="47"/>
      <c r="IF8" s="47"/>
      <c r="IG8" s="47"/>
    </row>
    <row r="9" spans="1:245" s="48" customFormat="1" ht="20.25" customHeight="1">
      <c r="A9" s="53" t="s">
        <v>22</v>
      </c>
      <c r="B9" s="27">
        <v>0</v>
      </c>
      <c r="C9" s="27"/>
      <c r="D9" s="27">
        <f t="shared" ref="D9:D34" si="1">C9+E9</f>
        <v>0</v>
      </c>
      <c r="E9" s="27"/>
      <c r="F9" s="42">
        <f t="shared" si="0"/>
        <v>0</v>
      </c>
      <c r="G9" s="41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  <c r="CK9" s="47"/>
      <c r="CL9" s="47"/>
      <c r="CM9" s="47"/>
      <c r="CN9" s="47"/>
      <c r="CO9" s="47"/>
      <c r="CP9" s="47"/>
      <c r="CQ9" s="47"/>
      <c r="CR9" s="47"/>
      <c r="CS9" s="47"/>
      <c r="CT9" s="47"/>
      <c r="CU9" s="47"/>
      <c r="CV9" s="47"/>
      <c r="CW9" s="47"/>
      <c r="CX9" s="47"/>
      <c r="CY9" s="47"/>
      <c r="CZ9" s="47"/>
      <c r="DA9" s="47"/>
      <c r="DB9" s="47"/>
      <c r="DC9" s="47"/>
      <c r="DD9" s="47"/>
      <c r="DE9" s="47"/>
      <c r="DF9" s="47"/>
      <c r="DG9" s="47"/>
      <c r="DH9" s="47"/>
      <c r="DI9" s="47"/>
      <c r="DJ9" s="47"/>
      <c r="DK9" s="47"/>
      <c r="DL9" s="47"/>
      <c r="DM9" s="47"/>
      <c r="DN9" s="47"/>
      <c r="DO9" s="47"/>
      <c r="DP9" s="47"/>
      <c r="DQ9" s="47"/>
      <c r="DR9" s="47"/>
      <c r="DS9" s="47"/>
      <c r="DT9" s="47"/>
      <c r="DU9" s="47"/>
      <c r="DV9" s="47"/>
      <c r="DW9" s="47"/>
      <c r="DX9" s="47"/>
      <c r="DY9" s="47"/>
      <c r="DZ9" s="47"/>
      <c r="EA9" s="47"/>
      <c r="EB9" s="47"/>
      <c r="EC9" s="47"/>
      <c r="ED9" s="47"/>
      <c r="EE9" s="47"/>
      <c r="EF9" s="47"/>
      <c r="EG9" s="47"/>
      <c r="EH9" s="47"/>
      <c r="EI9" s="47"/>
      <c r="EJ9" s="47"/>
      <c r="EK9" s="47"/>
      <c r="EL9" s="47"/>
      <c r="EM9" s="47"/>
      <c r="EN9" s="47"/>
      <c r="EO9" s="47"/>
      <c r="EP9" s="47"/>
      <c r="EQ9" s="47"/>
      <c r="ER9" s="47"/>
      <c r="ES9" s="47"/>
      <c r="ET9" s="47"/>
      <c r="EU9" s="47"/>
      <c r="EV9" s="47"/>
      <c r="EW9" s="47"/>
      <c r="EX9" s="47"/>
      <c r="EY9" s="47"/>
      <c r="EZ9" s="47"/>
      <c r="FA9" s="47"/>
      <c r="FB9" s="47"/>
      <c r="FC9" s="47"/>
      <c r="FD9" s="47"/>
      <c r="FE9" s="47"/>
      <c r="FF9" s="47"/>
      <c r="FG9" s="47"/>
      <c r="FH9" s="47"/>
      <c r="FI9" s="47"/>
      <c r="FJ9" s="47"/>
      <c r="FK9" s="47"/>
      <c r="FL9" s="47"/>
      <c r="FM9" s="47"/>
      <c r="FN9" s="47"/>
      <c r="FO9" s="47"/>
      <c r="FP9" s="47"/>
      <c r="FQ9" s="47"/>
      <c r="FR9" s="47"/>
      <c r="FS9" s="47"/>
      <c r="FT9" s="47"/>
      <c r="FU9" s="47"/>
      <c r="FV9" s="47"/>
      <c r="FW9" s="47"/>
      <c r="FX9" s="47"/>
      <c r="FY9" s="47"/>
      <c r="FZ9" s="47"/>
      <c r="GA9" s="47"/>
      <c r="GB9" s="47"/>
      <c r="GC9" s="47"/>
      <c r="GD9" s="47"/>
      <c r="GE9" s="47"/>
      <c r="GF9" s="47"/>
      <c r="GG9" s="47"/>
      <c r="GH9" s="47"/>
      <c r="GI9" s="47"/>
      <c r="GJ9" s="47"/>
      <c r="GK9" s="47"/>
      <c r="GL9" s="47"/>
      <c r="GM9" s="47"/>
      <c r="GN9" s="47"/>
      <c r="GO9" s="47"/>
      <c r="GP9" s="47"/>
      <c r="GQ9" s="47"/>
      <c r="GR9" s="47"/>
      <c r="GS9" s="47"/>
      <c r="GT9" s="47"/>
      <c r="GU9" s="47"/>
      <c r="GV9" s="47"/>
      <c r="GW9" s="47"/>
      <c r="GX9" s="47"/>
      <c r="GY9" s="47"/>
      <c r="GZ9" s="47"/>
      <c r="HA9" s="47"/>
      <c r="HB9" s="47"/>
      <c r="HC9" s="47"/>
      <c r="HD9" s="47"/>
      <c r="HE9" s="47"/>
      <c r="HF9" s="47"/>
      <c r="HG9" s="47"/>
      <c r="HH9" s="47"/>
      <c r="HI9" s="47"/>
      <c r="HJ9" s="47"/>
      <c r="HK9" s="47"/>
      <c r="HL9" s="47"/>
      <c r="HM9" s="47"/>
      <c r="HN9" s="47"/>
      <c r="HO9" s="47"/>
      <c r="HP9" s="47"/>
      <c r="HQ9" s="47"/>
      <c r="HR9" s="47"/>
      <c r="HS9" s="47"/>
      <c r="HT9" s="47"/>
      <c r="HU9" s="47"/>
      <c r="HV9" s="47"/>
      <c r="HW9" s="47"/>
      <c r="HX9" s="47"/>
      <c r="HY9" s="47"/>
      <c r="HZ9" s="47"/>
      <c r="IA9" s="47"/>
      <c r="IB9" s="47"/>
      <c r="IC9" s="47"/>
      <c r="ID9" s="47"/>
      <c r="IE9" s="47"/>
      <c r="IF9" s="47"/>
      <c r="IG9" s="47"/>
    </row>
    <row r="10" spans="1:245" s="48" customFormat="1" ht="20.25" customHeight="1">
      <c r="A10" s="53" t="s">
        <v>23</v>
      </c>
      <c r="B10" s="27">
        <v>0</v>
      </c>
      <c r="C10" s="27"/>
      <c r="D10" s="27">
        <f t="shared" si="1"/>
        <v>0</v>
      </c>
      <c r="E10" s="27"/>
      <c r="F10" s="42">
        <f t="shared" si="0"/>
        <v>0</v>
      </c>
      <c r="G10" s="41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  <c r="BS10" s="47"/>
      <c r="BT10" s="47"/>
      <c r="BU10" s="47"/>
      <c r="BV10" s="47"/>
      <c r="BW10" s="47"/>
      <c r="BX10" s="47"/>
      <c r="BY10" s="47"/>
      <c r="BZ10" s="47"/>
      <c r="CA10" s="47"/>
      <c r="CB10" s="47"/>
      <c r="CC10" s="47"/>
      <c r="CD10" s="47"/>
      <c r="CE10" s="47"/>
      <c r="CF10" s="47"/>
      <c r="CG10" s="47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7"/>
      <c r="DI10" s="47"/>
      <c r="DJ10" s="47"/>
      <c r="DK10" s="47"/>
      <c r="DL10" s="47"/>
      <c r="DM10" s="47"/>
      <c r="DN10" s="47"/>
      <c r="DO10" s="47"/>
      <c r="DP10" s="47"/>
      <c r="DQ10" s="47"/>
      <c r="DR10" s="47"/>
      <c r="DS10" s="47"/>
      <c r="DT10" s="47"/>
      <c r="DU10" s="47"/>
      <c r="DV10" s="47"/>
      <c r="DW10" s="47"/>
      <c r="DX10" s="47"/>
      <c r="DY10" s="47"/>
      <c r="DZ10" s="47"/>
      <c r="EA10" s="47"/>
      <c r="EB10" s="47"/>
      <c r="EC10" s="47"/>
      <c r="ED10" s="47"/>
      <c r="EE10" s="47"/>
      <c r="EF10" s="47"/>
      <c r="EG10" s="47"/>
      <c r="EH10" s="47"/>
      <c r="EI10" s="47"/>
      <c r="EJ10" s="47"/>
      <c r="EK10" s="47"/>
      <c r="EL10" s="47"/>
      <c r="EM10" s="47"/>
      <c r="EN10" s="47"/>
      <c r="EO10" s="47"/>
      <c r="EP10" s="47"/>
      <c r="EQ10" s="47"/>
      <c r="ER10" s="47"/>
      <c r="ES10" s="47"/>
      <c r="ET10" s="47"/>
      <c r="EU10" s="47"/>
      <c r="EV10" s="47"/>
      <c r="EW10" s="47"/>
      <c r="EX10" s="47"/>
      <c r="EY10" s="47"/>
      <c r="EZ10" s="47"/>
      <c r="FA10" s="47"/>
      <c r="FB10" s="47"/>
      <c r="FC10" s="47"/>
      <c r="FD10" s="47"/>
      <c r="FE10" s="47"/>
      <c r="FF10" s="47"/>
      <c r="FG10" s="47"/>
      <c r="FH10" s="47"/>
      <c r="FI10" s="47"/>
      <c r="FJ10" s="47"/>
      <c r="FK10" s="47"/>
      <c r="FL10" s="47"/>
      <c r="FM10" s="47"/>
      <c r="FN10" s="47"/>
      <c r="FO10" s="47"/>
      <c r="FP10" s="47"/>
      <c r="FQ10" s="47"/>
      <c r="FR10" s="47"/>
      <c r="FS10" s="47"/>
      <c r="FT10" s="47"/>
      <c r="FU10" s="47"/>
      <c r="FV10" s="47"/>
      <c r="FW10" s="47"/>
      <c r="FX10" s="47"/>
      <c r="FY10" s="47"/>
      <c r="FZ10" s="47"/>
      <c r="GA10" s="47"/>
      <c r="GB10" s="47"/>
      <c r="GC10" s="47"/>
      <c r="GD10" s="47"/>
      <c r="GE10" s="47"/>
      <c r="GF10" s="47"/>
      <c r="GG10" s="47"/>
      <c r="GH10" s="47"/>
      <c r="GI10" s="47"/>
      <c r="GJ10" s="47"/>
      <c r="GK10" s="47"/>
      <c r="GL10" s="47"/>
      <c r="GM10" s="47"/>
      <c r="GN10" s="47"/>
      <c r="GO10" s="47"/>
      <c r="GP10" s="47"/>
      <c r="GQ10" s="47"/>
      <c r="GR10" s="47"/>
      <c r="GS10" s="47"/>
      <c r="GT10" s="47"/>
      <c r="GU10" s="47"/>
      <c r="GV10" s="47"/>
      <c r="GW10" s="47"/>
      <c r="GX10" s="47"/>
      <c r="GY10" s="47"/>
      <c r="GZ10" s="47"/>
      <c r="HA10" s="47"/>
      <c r="HB10" s="47"/>
      <c r="HC10" s="47"/>
      <c r="HD10" s="47"/>
      <c r="HE10" s="47"/>
      <c r="HF10" s="47"/>
      <c r="HG10" s="47"/>
      <c r="HH10" s="47"/>
      <c r="HI10" s="47"/>
      <c r="HJ10" s="47"/>
      <c r="HK10" s="47"/>
      <c r="HL10" s="47"/>
      <c r="HM10" s="47"/>
      <c r="HN10" s="47"/>
      <c r="HO10" s="47"/>
      <c r="HP10" s="47"/>
      <c r="HQ10" s="47"/>
      <c r="HR10" s="47"/>
      <c r="HS10" s="47"/>
      <c r="HT10" s="47"/>
      <c r="HU10" s="47"/>
      <c r="HV10" s="47"/>
      <c r="HW10" s="47"/>
      <c r="HX10" s="47"/>
      <c r="HY10" s="47"/>
      <c r="HZ10" s="47"/>
      <c r="IA10" s="47"/>
      <c r="IB10" s="47"/>
      <c r="IC10" s="47"/>
      <c r="ID10" s="47"/>
      <c r="IE10" s="47"/>
      <c r="IF10" s="47"/>
      <c r="IG10" s="47"/>
    </row>
    <row r="11" spans="1:245" s="48" customFormat="1" ht="20.25" customHeight="1">
      <c r="A11" s="53" t="s">
        <v>24</v>
      </c>
      <c r="B11" s="27">
        <v>44963.029340000001</v>
      </c>
      <c r="C11" s="27">
        <v>49287.032535999999</v>
      </c>
      <c r="D11" s="27">
        <f t="shared" si="1"/>
        <v>49287.032535999999</v>
      </c>
      <c r="E11" s="27"/>
      <c r="F11" s="42">
        <f t="shared" si="0"/>
        <v>4324.0031959999978</v>
      </c>
      <c r="G11" s="41">
        <f t="shared" ref="G11:G22" si="2">F11/B11*100</f>
        <v>9.61679686504859</v>
      </c>
      <c r="H11" s="47"/>
      <c r="I11" s="54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  <c r="CA11" s="47"/>
      <c r="CB11" s="47"/>
      <c r="CC11" s="47"/>
      <c r="CD11" s="47"/>
      <c r="CE11" s="47"/>
      <c r="CF11" s="47"/>
      <c r="CG11" s="47"/>
      <c r="CH11" s="47"/>
      <c r="CI11" s="47"/>
      <c r="CJ11" s="47"/>
      <c r="CK11" s="47"/>
      <c r="CL11" s="47"/>
      <c r="CM11" s="47"/>
      <c r="CN11" s="47"/>
      <c r="CO11" s="47"/>
      <c r="CP11" s="47"/>
      <c r="CQ11" s="47"/>
      <c r="CR11" s="47"/>
      <c r="CS11" s="47"/>
      <c r="CT11" s="47"/>
      <c r="CU11" s="47"/>
      <c r="CV11" s="47"/>
      <c r="CW11" s="47"/>
      <c r="CX11" s="47"/>
      <c r="CY11" s="47"/>
      <c r="CZ11" s="47"/>
      <c r="DA11" s="47"/>
      <c r="DB11" s="47"/>
      <c r="DC11" s="47"/>
      <c r="DD11" s="47"/>
      <c r="DE11" s="47"/>
      <c r="DF11" s="47"/>
      <c r="DG11" s="47"/>
      <c r="DH11" s="47"/>
      <c r="DI11" s="47"/>
      <c r="DJ11" s="47"/>
      <c r="DK11" s="47"/>
      <c r="DL11" s="47"/>
      <c r="DM11" s="47"/>
      <c r="DN11" s="47"/>
      <c r="DO11" s="47"/>
      <c r="DP11" s="47"/>
      <c r="DQ11" s="47"/>
      <c r="DR11" s="47"/>
      <c r="DS11" s="47"/>
      <c r="DT11" s="47"/>
      <c r="DU11" s="47"/>
      <c r="DV11" s="47"/>
      <c r="DW11" s="47"/>
      <c r="DX11" s="47"/>
      <c r="DY11" s="47"/>
      <c r="DZ11" s="47"/>
      <c r="EA11" s="47"/>
      <c r="EB11" s="47"/>
      <c r="EC11" s="47"/>
      <c r="ED11" s="47"/>
      <c r="EE11" s="47"/>
      <c r="EF11" s="47"/>
      <c r="EG11" s="47"/>
      <c r="EH11" s="47"/>
      <c r="EI11" s="47"/>
      <c r="EJ11" s="47"/>
      <c r="EK11" s="47"/>
      <c r="EL11" s="47"/>
      <c r="EM11" s="47"/>
      <c r="EN11" s="47"/>
      <c r="EO11" s="47"/>
      <c r="EP11" s="47"/>
      <c r="EQ11" s="47"/>
      <c r="ER11" s="47"/>
      <c r="ES11" s="47"/>
      <c r="ET11" s="47"/>
      <c r="EU11" s="47"/>
      <c r="EV11" s="47"/>
      <c r="EW11" s="47"/>
      <c r="EX11" s="47"/>
      <c r="EY11" s="47"/>
      <c r="EZ11" s="47"/>
      <c r="FA11" s="47"/>
      <c r="FB11" s="47"/>
      <c r="FC11" s="47"/>
      <c r="FD11" s="47"/>
      <c r="FE11" s="47"/>
      <c r="FF11" s="47"/>
      <c r="FG11" s="47"/>
      <c r="FH11" s="47"/>
      <c r="FI11" s="47"/>
      <c r="FJ11" s="47"/>
      <c r="FK11" s="47"/>
      <c r="FL11" s="47"/>
      <c r="FM11" s="47"/>
      <c r="FN11" s="47"/>
      <c r="FO11" s="47"/>
      <c r="FP11" s="47"/>
      <c r="FQ11" s="47"/>
      <c r="FR11" s="47"/>
      <c r="FS11" s="47"/>
      <c r="FT11" s="47"/>
      <c r="FU11" s="47"/>
      <c r="FV11" s="47"/>
      <c r="FW11" s="47"/>
      <c r="FX11" s="47"/>
      <c r="FY11" s="47"/>
      <c r="FZ11" s="47"/>
      <c r="GA11" s="47"/>
      <c r="GB11" s="47"/>
      <c r="GC11" s="47"/>
      <c r="GD11" s="47"/>
      <c r="GE11" s="47"/>
      <c r="GF11" s="47"/>
      <c r="GG11" s="47"/>
      <c r="GH11" s="47"/>
      <c r="GI11" s="47"/>
      <c r="GJ11" s="47"/>
      <c r="GK11" s="47"/>
      <c r="GL11" s="47"/>
      <c r="GM11" s="47"/>
      <c r="GN11" s="47"/>
      <c r="GO11" s="47"/>
      <c r="GP11" s="47"/>
      <c r="GQ11" s="47"/>
      <c r="GR11" s="47"/>
      <c r="GS11" s="47"/>
      <c r="GT11" s="47"/>
      <c r="GU11" s="47"/>
      <c r="GV11" s="47"/>
      <c r="GW11" s="47"/>
      <c r="GX11" s="47"/>
      <c r="GY11" s="47"/>
      <c r="GZ11" s="47"/>
      <c r="HA11" s="47"/>
      <c r="HB11" s="47"/>
      <c r="HC11" s="47"/>
      <c r="HD11" s="47"/>
      <c r="HE11" s="47"/>
      <c r="HF11" s="47"/>
      <c r="HG11" s="47"/>
      <c r="HH11" s="47"/>
      <c r="HI11" s="47"/>
      <c r="HJ11" s="47"/>
      <c r="HK11" s="47"/>
      <c r="HL11" s="47"/>
      <c r="HM11" s="47"/>
      <c r="HN11" s="47"/>
      <c r="HO11" s="47"/>
      <c r="HP11" s="47"/>
      <c r="HQ11" s="47"/>
      <c r="HR11" s="47"/>
      <c r="HS11" s="47"/>
      <c r="HT11" s="47"/>
      <c r="HU11" s="47"/>
      <c r="HV11" s="47"/>
      <c r="HW11" s="47"/>
      <c r="HX11" s="47"/>
      <c r="HY11" s="47"/>
      <c r="HZ11" s="47"/>
      <c r="IA11" s="47"/>
      <c r="IB11" s="47"/>
      <c r="IC11" s="47"/>
      <c r="ID11" s="47"/>
      <c r="IE11" s="47"/>
      <c r="IF11" s="47"/>
      <c r="IG11" s="47"/>
    </row>
    <row r="12" spans="1:245" s="48" customFormat="1" ht="20.25" customHeight="1">
      <c r="A12" s="53" t="s">
        <v>25</v>
      </c>
      <c r="B12" s="27">
        <v>41364.733999999997</v>
      </c>
      <c r="C12" s="27">
        <v>44939.018799999998</v>
      </c>
      <c r="D12" s="27">
        <f t="shared" si="1"/>
        <v>45898.018799999998</v>
      </c>
      <c r="E12" s="27">
        <v>959</v>
      </c>
      <c r="F12" s="42">
        <f t="shared" si="0"/>
        <v>4533.2848000000013</v>
      </c>
      <c r="G12" s="41">
        <f t="shared" si="2"/>
        <v>10.959298807530109</v>
      </c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  <c r="CA12" s="47"/>
      <c r="CB12" s="47"/>
      <c r="CC12" s="47"/>
      <c r="CD12" s="47"/>
      <c r="CE12" s="47"/>
      <c r="CF12" s="47"/>
      <c r="CG12" s="47"/>
      <c r="CH12" s="47"/>
      <c r="CI12" s="47"/>
      <c r="CJ12" s="47"/>
      <c r="CK12" s="47"/>
      <c r="CL12" s="47"/>
      <c r="CM12" s="47"/>
      <c r="CN12" s="47"/>
      <c r="CO12" s="47"/>
      <c r="CP12" s="47"/>
      <c r="CQ12" s="47"/>
      <c r="CR12" s="47"/>
      <c r="CS12" s="47"/>
      <c r="CT12" s="47"/>
      <c r="CU12" s="47"/>
      <c r="CV12" s="47"/>
      <c r="CW12" s="47"/>
      <c r="CX12" s="47"/>
      <c r="CY12" s="47"/>
      <c r="CZ12" s="47"/>
      <c r="DA12" s="47"/>
      <c r="DB12" s="47"/>
      <c r="DC12" s="47"/>
      <c r="DD12" s="47"/>
      <c r="DE12" s="47"/>
      <c r="DF12" s="47"/>
      <c r="DG12" s="47"/>
      <c r="DH12" s="47"/>
      <c r="DI12" s="47"/>
      <c r="DJ12" s="47"/>
      <c r="DK12" s="47"/>
      <c r="DL12" s="47"/>
      <c r="DM12" s="47"/>
      <c r="DN12" s="47"/>
      <c r="DO12" s="47"/>
      <c r="DP12" s="47"/>
      <c r="DQ12" s="47"/>
      <c r="DR12" s="47"/>
      <c r="DS12" s="47"/>
      <c r="DT12" s="47"/>
      <c r="DU12" s="47"/>
      <c r="DV12" s="47"/>
      <c r="DW12" s="47"/>
      <c r="DX12" s="47"/>
      <c r="DY12" s="47"/>
      <c r="DZ12" s="47"/>
      <c r="EA12" s="47"/>
      <c r="EB12" s="47"/>
      <c r="EC12" s="47"/>
      <c r="ED12" s="47"/>
      <c r="EE12" s="47"/>
      <c r="EF12" s="47"/>
      <c r="EG12" s="47"/>
      <c r="EH12" s="47"/>
      <c r="EI12" s="47"/>
      <c r="EJ12" s="47"/>
      <c r="EK12" s="47"/>
      <c r="EL12" s="47"/>
      <c r="EM12" s="47"/>
      <c r="EN12" s="47"/>
      <c r="EO12" s="47"/>
      <c r="EP12" s="47"/>
      <c r="EQ12" s="47"/>
      <c r="ER12" s="47"/>
      <c r="ES12" s="47"/>
      <c r="ET12" s="47"/>
      <c r="EU12" s="47"/>
      <c r="EV12" s="47"/>
      <c r="EW12" s="47"/>
      <c r="EX12" s="47"/>
      <c r="EY12" s="47"/>
      <c r="EZ12" s="47"/>
      <c r="FA12" s="47"/>
      <c r="FB12" s="47"/>
      <c r="FC12" s="47"/>
      <c r="FD12" s="47"/>
      <c r="FE12" s="47"/>
      <c r="FF12" s="47"/>
      <c r="FG12" s="47"/>
      <c r="FH12" s="47"/>
      <c r="FI12" s="47"/>
      <c r="FJ12" s="47"/>
      <c r="FK12" s="47"/>
      <c r="FL12" s="47"/>
      <c r="FM12" s="47"/>
      <c r="FN12" s="47"/>
      <c r="FO12" s="47"/>
      <c r="FP12" s="47"/>
      <c r="FQ12" s="47"/>
      <c r="FR12" s="47"/>
      <c r="FS12" s="47"/>
      <c r="FT12" s="47"/>
      <c r="FU12" s="47"/>
      <c r="FV12" s="47"/>
      <c r="FW12" s="47"/>
      <c r="FX12" s="47"/>
      <c r="FY12" s="47"/>
      <c r="FZ12" s="47"/>
      <c r="GA12" s="47"/>
      <c r="GB12" s="47"/>
      <c r="GC12" s="47"/>
      <c r="GD12" s="47"/>
      <c r="GE12" s="47"/>
      <c r="GF12" s="47"/>
      <c r="GG12" s="47"/>
      <c r="GH12" s="47"/>
      <c r="GI12" s="47"/>
      <c r="GJ12" s="47"/>
      <c r="GK12" s="47"/>
      <c r="GL12" s="47"/>
      <c r="GM12" s="47"/>
      <c r="GN12" s="47"/>
      <c r="GO12" s="47"/>
      <c r="GP12" s="47"/>
      <c r="GQ12" s="47"/>
      <c r="GR12" s="47"/>
      <c r="GS12" s="47"/>
      <c r="GT12" s="47"/>
      <c r="GU12" s="47"/>
      <c r="GV12" s="47"/>
      <c r="GW12" s="47"/>
      <c r="GX12" s="47"/>
      <c r="GY12" s="47"/>
      <c r="GZ12" s="47"/>
      <c r="HA12" s="47"/>
      <c r="HB12" s="47"/>
      <c r="HC12" s="47"/>
      <c r="HD12" s="47"/>
      <c r="HE12" s="47"/>
      <c r="HF12" s="47"/>
      <c r="HG12" s="47"/>
      <c r="HH12" s="47"/>
      <c r="HI12" s="47"/>
      <c r="HJ12" s="47"/>
      <c r="HK12" s="47"/>
      <c r="HL12" s="47"/>
      <c r="HM12" s="47"/>
      <c r="HN12" s="47"/>
      <c r="HO12" s="47"/>
      <c r="HP12" s="47"/>
      <c r="HQ12" s="47"/>
      <c r="HR12" s="47"/>
      <c r="HS12" s="47"/>
      <c r="HT12" s="47"/>
      <c r="HU12" s="47"/>
      <c r="HV12" s="47"/>
      <c r="HW12" s="47"/>
      <c r="HX12" s="47"/>
      <c r="HY12" s="47"/>
      <c r="HZ12" s="47"/>
      <c r="IA12" s="47"/>
      <c r="IB12" s="47"/>
      <c r="IC12" s="47"/>
      <c r="ID12" s="47"/>
      <c r="IE12" s="47"/>
      <c r="IF12" s="47"/>
      <c r="IG12" s="47"/>
    </row>
    <row r="13" spans="1:245" s="48" customFormat="1" ht="20.25" customHeight="1">
      <c r="A13" s="53" t="s">
        <v>26</v>
      </c>
      <c r="B13" s="27">
        <v>4152.1521000000002</v>
      </c>
      <c r="C13" s="27">
        <v>2046.8511000000001</v>
      </c>
      <c r="D13" s="27">
        <f t="shared" si="1"/>
        <v>2046.8511000000001</v>
      </c>
      <c r="E13" s="27"/>
      <c r="F13" s="42">
        <f t="shared" si="0"/>
        <v>-2105.3010000000004</v>
      </c>
      <c r="G13" s="41">
        <f t="shared" si="2"/>
        <v>-50.703850660962068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  <c r="CA13" s="47"/>
      <c r="CB13" s="47"/>
      <c r="CC13" s="47"/>
      <c r="CD13" s="47"/>
      <c r="CE13" s="47"/>
      <c r="CF13" s="47"/>
      <c r="CG13" s="47"/>
      <c r="CH13" s="47"/>
      <c r="CI13" s="47"/>
      <c r="CJ13" s="47"/>
      <c r="CK13" s="47"/>
      <c r="CL13" s="47"/>
      <c r="CM13" s="47"/>
      <c r="CN13" s="47"/>
      <c r="CO13" s="47"/>
      <c r="CP13" s="47"/>
      <c r="CQ13" s="47"/>
      <c r="CR13" s="47"/>
      <c r="CS13" s="47"/>
      <c r="CT13" s="47"/>
      <c r="CU13" s="47"/>
      <c r="CV13" s="47"/>
      <c r="CW13" s="47"/>
      <c r="CX13" s="47"/>
      <c r="CY13" s="47"/>
      <c r="CZ13" s="47"/>
      <c r="DA13" s="47"/>
      <c r="DB13" s="47"/>
      <c r="DC13" s="47"/>
      <c r="DD13" s="47"/>
      <c r="DE13" s="47"/>
      <c r="DF13" s="47"/>
      <c r="DG13" s="47"/>
      <c r="DH13" s="47"/>
      <c r="DI13" s="47"/>
      <c r="DJ13" s="47"/>
      <c r="DK13" s="47"/>
      <c r="DL13" s="47"/>
      <c r="DM13" s="47"/>
      <c r="DN13" s="47"/>
      <c r="DO13" s="47"/>
      <c r="DP13" s="47"/>
      <c r="DQ13" s="47"/>
      <c r="DR13" s="47"/>
      <c r="DS13" s="47"/>
      <c r="DT13" s="47"/>
      <c r="DU13" s="47"/>
      <c r="DV13" s="47"/>
      <c r="DW13" s="47"/>
      <c r="DX13" s="47"/>
      <c r="DY13" s="47"/>
      <c r="DZ13" s="47"/>
      <c r="EA13" s="47"/>
      <c r="EB13" s="47"/>
      <c r="EC13" s="47"/>
      <c r="ED13" s="47"/>
      <c r="EE13" s="47"/>
      <c r="EF13" s="47"/>
      <c r="EG13" s="47"/>
      <c r="EH13" s="47"/>
      <c r="EI13" s="47"/>
      <c r="EJ13" s="47"/>
      <c r="EK13" s="47"/>
      <c r="EL13" s="47"/>
      <c r="EM13" s="47"/>
      <c r="EN13" s="47"/>
      <c r="EO13" s="47"/>
      <c r="EP13" s="47"/>
      <c r="EQ13" s="47"/>
      <c r="ER13" s="47"/>
      <c r="ES13" s="47"/>
      <c r="ET13" s="47"/>
      <c r="EU13" s="47"/>
      <c r="EV13" s="47"/>
      <c r="EW13" s="47"/>
      <c r="EX13" s="47"/>
      <c r="EY13" s="47"/>
      <c r="EZ13" s="47"/>
      <c r="FA13" s="47"/>
      <c r="FB13" s="47"/>
      <c r="FC13" s="47"/>
      <c r="FD13" s="47"/>
      <c r="FE13" s="47"/>
      <c r="FF13" s="47"/>
      <c r="FG13" s="47"/>
      <c r="FH13" s="47"/>
      <c r="FI13" s="47"/>
      <c r="FJ13" s="47"/>
      <c r="FK13" s="47"/>
      <c r="FL13" s="47"/>
      <c r="FM13" s="47"/>
      <c r="FN13" s="47"/>
      <c r="FO13" s="47"/>
      <c r="FP13" s="47"/>
      <c r="FQ13" s="47"/>
      <c r="FR13" s="47"/>
      <c r="FS13" s="47"/>
      <c r="FT13" s="47"/>
      <c r="FU13" s="47"/>
      <c r="FV13" s="47"/>
      <c r="FW13" s="47"/>
      <c r="FX13" s="47"/>
      <c r="FY13" s="47"/>
      <c r="FZ13" s="47"/>
      <c r="GA13" s="47"/>
      <c r="GB13" s="47"/>
      <c r="GC13" s="47"/>
      <c r="GD13" s="47"/>
      <c r="GE13" s="47"/>
      <c r="GF13" s="47"/>
      <c r="GG13" s="47"/>
      <c r="GH13" s="47"/>
      <c r="GI13" s="47"/>
      <c r="GJ13" s="47"/>
      <c r="GK13" s="47"/>
      <c r="GL13" s="47"/>
      <c r="GM13" s="47"/>
      <c r="GN13" s="47"/>
      <c r="GO13" s="47"/>
      <c r="GP13" s="47"/>
      <c r="GQ13" s="47"/>
      <c r="GR13" s="47"/>
      <c r="GS13" s="47"/>
      <c r="GT13" s="47"/>
      <c r="GU13" s="47"/>
      <c r="GV13" s="47"/>
      <c r="GW13" s="47"/>
      <c r="GX13" s="47"/>
      <c r="GY13" s="47"/>
      <c r="GZ13" s="47"/>
      <c r="HA13" s="47"/>
      <c r="HB13" s="47"/>
      <c r="HC13" s="47"/>
      <c r="HD13" s="47"/>
      <c r="HE13" s="47"/>
      <c r="HF13" s="47"/>
      <c r="HG13" s="47"/>
      <c r="HH13" s="47"/>
      <c r="HI13" s="47"/>
      <c r="HJ13" s="47"/>
      <c r="HK13" s="47"/>
      <c r="HL13" s="47"/>
      <c r="HM13" s="47"/>
      <c r="HN13" s="47"/>
      <c r="HO13" s="47"/>
      <c r="HP13" s="47"/>
      <c r="HQ13" s="47"/>
      <c r="HR13" s="47"/>
      <c r="HS13" s="47"/>
      <c r="HT13" s="47"/>
      <c r="HU13" s="47"/>
      <c r="HV13" s="47"/>
      <c r="HW13" s="47"/>
      <c r="HX13" s="47"/>
      <c r="HY13" s="47"/>
      <c r="HZ13" s="47"/>
      <c r="IA13" s="47"/>
      <c r="IB13" s="47"/>
      <c r="IC13" s="47"/>
      <c r="ID13" s="47"/>
      <c r="IE13" s="47"/>
      <c r="IF13" s="47"/>
      <c r="IG13" s="47"/>
    </row>
    <row r="14" spans="1:245" s="48" customFormat="1" ht="20.25" customHeight="1">
      <c r="A14" s="53" t="s">
        <v>27</v>
      </c>
      <c r="B14" s="27">
        <v>9913.7445000000007</v>
      </c>
      <c r="C14" s="27">
        <v>10599.596732</v>
      </c>
      <c r="D14" s="27">
        <f t="shared" si="1"/>
        <v>10599.596732</v>
      </c>
      <c r="E14" s="27"/>
      <c r="F14" s="42">
        <f t="shared" si="0"/>
        <v>685.85223199999928</v>
      </c>
      <c r="G14" s="41">
        <f t="shared" si="2"/>
        <v>6.9181955617274502</v>
      </c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47"/>
      <c r="BN14" s="47"/>
      <c r="BO14" s="47"/>
      <c r="BP14" s="47"/>
      <c r="BQ14" s="47"/>
      <c r="BR14" s="47"/>
      <c r="BS14" s="47"/>
      <c r="BT14" s="47"/>
      <c r="BU14" s="47"/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7"/>
      <c r="CG14" s="47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47"/>
      <c r="DE14" s="47"/>
      <c r="DF14" s="47"/>
      <c r="DG14" s="47"/>
      <c r="DH14" s="47"/>
      <c r="DI14" s="47"/>
      <c r="DJ14" s="47"/>
      <c r="DK14" s="47"/>
      <c r="DL14" s="47"/>
      <c r="DM14" s="47"/>
      <c r="DN14" s="47"/>
      <c r="DO14" s="47"/>
      <c r="DP14" s="47"/>
      <c r="DQ14" s="47"/>
      <c r="DR14" s="47"/>
      <c r="DS14" s="47"/>
      <c r="DT14" s="47"/>
      <c r="DU14" s="47"/>
      <c r="DV14" s="47"/>
      <c r="DW14" s="47"/>
      <c r="DX14" s="47"/>
      <c r="DY14" s="47"/>
      <c r="DZ14" s="47"/>
      <c r="EA14" s="47"/>
      <c r="EB14" s="47"/>
      <c r="EC14" s="47"/>
      <c r="ED14" s="47"/>
      <c r="EE14" s="47"/>
      <c r="EF14" s="47"/>
      <c r="EG14" s="47"/>
      <c r="EH14" s="47"/>
      <c r="EI14" s="47"/>
      <c r="EJ14" s="47"/>
      <c r="EK14" s="47"/>
      <c r="EL14" s="47"/>
      <c r="EM14" s="47"/>
      <c r="EN14" s="47"/>
      <c r="EO14" s="47"/>
      <c r="EP14" s="47"/>
      <c r="EQ14" s="47"/>
      <c r="ER14" s="47"/>
      <c r="ES14" s="47"/>
      <c r="ET14" s="47"/>
      <c r="EU14" s="47"/>
      <c r="EV14" s="47"/>
      <c r="EW14" s="47"/>
      <c r="EX14" s="47"/>
      <c r="EY14" s="47"/>
      <c r="EZ14" s="47"/>
      <c r="FA14" s="47"/>
      <c r="FB14" s="47"/>
      <c r="FC14" s="47"/>
      <c r="FD14" s="47"/>
      <c r="FE14" s="47"/>
      <c r="FF14" s="47"/>
      <c r="FG14" s="47"/>
      <c r="FH14" s="47"/>
      <c r="FI14" s="47"/>
      <c r="FJ14" s="47"/>
      <c r="FK14" s="47"/>
      <c r="FL14" s="47"/>
      <c r="FM14" s="47"/>
      <c r="FN14" s="47"/>
      <c r="FO14" s="47"/>
      <c r="FP14" s="47"/>
      <c r="FQ14" s="47"/>
      <c r="FR14" s="47"/>
      <c r="FS14" s="47"/>
      <c r="FT14" s="47"/>
      <c r="FU14" s="47"/>
      <c r="FV14" s="47"/>
      <c r="FW14" s="47"/>
      <c r="FX14" s="47"/>
      <c r="FY14" s="47"/>
      <c r="FZ14" s="47"/>
      <c r="GA14" s="47"/>
      <c r="GB14" s="47"/>
      <c r="GC14" s="47"/>
      <c r="GD14" s="47"/>
      <c r="GE14" s="47"/>
      <c r="GF14" s="47"/>
      <c r="GG14" s="47"/>
      <c r="GH14" s="47"/>
      <c r="GI14" s="47"/>
      <c r="GJ14" s="47"/>
      <c r="GK14" s="47"/>
      <c r="GL14" s="47"/>
      <c r="GM14" s="47"/>
      <c r="GN14" s="47"/>
      <c r="GO14" s="47"/>
      <c r="GP14" s="47"/>
      <c r="GQ14" s="47"/>
      <c r="GR14" s="47"/>
      <c r="GS14" s="47"/>
      <c r="GT14" s="47"/>
      <c r="GU14" s="47"/>
      <c r="GV14" s="47"/>
      <c r="GW14" s="47"/>
      <c r="GX14" s="47"/>
      <c r="GY14" s="47"/>
      <c r="GZ14" s="47"/>
      <c r="HA14" s="47"/>
      <c r="HB14" s="47"/>
      <c r="HC14" s="47"/>
      <c r="HD14" s="47"/>
      <c r="HE14" s="47"/>
      <c r="HF14" s="47"/>
      <c r="HG14" s="47"/>
      <c r="HH14" s="47"/>
      <c r="HI14" s="47"/>
      <c r="HJ14" s="47"/>
      <c r="HK14" s="47"/>
      <c r="HL14" s="47"/>
      <c r="HM14" s="47"/>
      <c r="HN14" s="47"/>
      <c r="HO14" s="47"/>
      <c r="HP14" s="47"/>
      <c r="HQ14" s="47"/>
      <c r="HR14" s="47"/>
      <c r="HS14" s="47"/>
      <c r="HT14" s="47"/>
      <c r="HU14" s="47"/>
      <c r="HV14" s="47"/>
      <c r="HW14" s="47"/>
      <c r="HX14" s="47"/>
      <c r="HY14" s="47"/>
      <c r="HZ14" s="47"/>
      <c r="IA14" s="47"/>
      <c r="IB14" s="47"/>
      <c r="IC14" s="47"/>
      <c r="ID14" s="47"/>
      <c r="IE14" s="47"/>
      <c r="IF14" s="47"/>
      <c r="IG14" s="47"/>
    </row>
    <row r="15" spans="1:245" s="48" customFormat="1" ht="20.25" customHeight="1">
      <c r="A15" s="53" t="s">
        <v>28</v>
      </c>
      <c r="B15" s="27">
        <v>64058</v>
      </c>
      <c r="C15" s="27">
        <v>64203</v>
      </c>
      <c r="D15" s="27">
        <f t="shared" si="1"/>
        <v>64203</v>
      </c>
      <c r="E15" s="27"/>
      <c r="F15" s="42">
        <f t="shared" si="0"/>
        <v>145</v>
      </c>
      <c r="G15" s="41">
        <f t="shared" si="2"/>
        <v>0.22635736363920198</v>
      </c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7"/>
      <c r="CA15" s="47"/>
      <c r="CB15" s="47"/>
      <c r="CC15" s="47"/>
      <c r="CD15" s="47"/>
      <c r="CE15" s="47"/>
      <c r="CF15" s="47"/>
      <c r="CG15" s="47"/>
      <c r="CH15" s="47"/>
      <c r="CI15" s="47"/>
      <c r="CJ15" s="47"/>
      <c r="CK15" s="47"/>
      <c r="CL15" s="47"/>
      <c r="CM15" s="47"/>
      <c r="CN15" s="47"/>
      <c r="CO15" s="47"/>
      <c r="CP15" s="47"/>
      <c r="CQ15" s="47"/>
      <c r="CR15" s="47"/>
      <c r="CS15" s="47"/>
      <c r="CT15" s="47"/>
      <c r="CU15" s="47"/>
      <c r="CV15" s="47"/>
      <c r="CW15" s="47"/>
      <c r="CX15" s="47"/>
      <c r="CY15" s="47"/>
      <c r="CZ15" s="47"/>
      <c r="DA15" s="47"/>
      <c r="DB15" s="47"/>
      <c r="DC15" s="47"/>
      <c r="DD15" s="47"/>
      <c r="DE15" s="47"/>
      <c r="DF15" s="47"/>
      <c r="DG15" s="47"/>
      <c r="DH15" s="47"/>
      <c r="DI15" s="47"/>
      <c r="DJ15" s="47"/>
      <c r="DK15" s="47"/>
      <c r="DL15" s="47"/>
      <c r="DM15" s="47"/>
      <c r="DN15" s="47"/>
      <c r="DO15" s="47"/>
      <c r="DP15" s="47"/>
      <c r="DQ15" s="47"/>
      <c r="DR15" s="47"/>
      <c r="DS15" s="47"/>
      <c r="DT15" s="47"/>
      <c r="DU15" s="47"/>
      <c r="DV15" s="47"/>
      <c r="DW15" s="47"/>
      <c r="DX15" s="47"/>
      <c r="DY15" s="47"/>
      <c r="DZ15" s="47"/>
      <c r="EA15" s="47"/>
      <c r="EB15" s="47"/>
      <c r="EC15" s="47"/>
      <c r="ED15" s="47"/>
      <c r="EE15" s="47"/>
      <c r="EF15" s="47"/>
      <c r="EG15" s="47"/>
      <c r="EH15" s="47"/>
      <c r="EI15" s="47"/>
      <c r="EJ15" s="47"/>
      <c r="EK15" s="47"/>
      <c r="EL15" s="47"/>
      <c r="EM15" s="47"/>
      <c r="EN15" s="47"/>
      <c r="EO15" s="47"/>
      <c r="EP15" s="47"/>
      <c r="EQ15" s="47"/>
      <c r="ER15" s="47"/>
      <c r="ES15" s="47"/>
      <c r="ET15" s="47"/>
      <c r="EU15" s="47"/>
      <c r="EV15" s="47"/>
      <c r="EW15" s="47"/>
      <c r="EX15" s="47"/>
      <c r="EY15" s="47"/>
      <c r="EZ15" s="47"/>
      <c r="FA15" s="47"/>
      <c r="FB15" s="47"/>
      <c r="FC15" s="47"/>
      <c r="FD15" s="47"/>
      <c r="FE15" s="47"/>
      <c r="FF15" s="47"/>
      <c r="FG15" s="47"/>
      <c r="FH15" s="47"/>
      <c r="FI15" s="47"/>
      <c r="FJ15" s="47"/>
      <c r="FK15" s="47"/>
      <c r="FL15" s="47"/>
      <c r="FM15" s="47"/>
      <c r="FN15" s="47"/>
      <c r="FO15" s="47"/>
      <c r="FP15" s="47"/>
      <c r="FQ15" s="47"/>
      <c r="FR15" s="47"/>
      <c r="FS15" s="47"/>
      <c r="FT15" s="47"/>
      <c r="FU15" s="47"/>
      <c r="FV15" s="47"/>
      <c r="FW15" s="47"/>
      <c r="FX15" s="47"/>
      <c r="FY15" s="47"/>
      <c r="FZ15" s="47"/>
      <c r="GA15" s="47"/>
      <c r="GB15" s="47"/>
      <c r="GC15" s="47"/>
      <c r="GD15" s="47"/>
      <c r="GE15" s="47"/>
      <c r="GF15" s="47"/>
      <c r="GG15" s="47"/>
      <c r="GH15" s="47"/>
      <c r="GI15" s="47"/>
      <c r="GJ15" s="47"/>
      <c r="GK15" s="47"/>
      <c r="GL15" s="47"/>
      <c r="GM15" s="47"/>
      <c r="GN15" s="47"/>
      <c r="GO15" s="47"/>
      <c r="GP15" s="47"/>
      <c r="GQ15" s="47"/>
      <c r="GR15" s="47"/>
      <c r="GS15" s="47"/>
      <c r="GT15" s="47"/>
      <c r="GU15" s="47"/>
      <c r="GV15" s="47"/>
      <c r="GW15" s="47"/>
      <c r="GX15" s="47"/>
      <c r="GY15" s="47"/>
      <c r="GZ15" s="47"/>
      <c r="HA15" s="47"/>
      <c r="HB15" s="47"/>
      <c r="HC15" s="47"/>
      <c r="HD15" s="47"/>
      <c r="HE15" s="47"/>
      <c r="HF15" s="47"/>
      <c r="HG15" s="47"/>
      <c r="HH15" s="47"/>
      <c r="HI15" s="47"/>
      <c r="HJ15" s="47"/>
      <c r="HK15" s="47"/>
      <c r="HL15" s="47"/>
      <c r="HM15" s="47"/>
      <c r="HN15" s="47"/>
      <c r="HO15" s="47"/>
      <c r="HP15" s="47"/>
      <c r="HQ15" s="47"/>
      <c r="HR15" s="47"/>
      <c r="HS15" s="47"/>
      <c r="HT15" s="47"/>
      <c r="HU15" s="47"/>
      <c r="HV15" s="47"/>
      <c r="HW15" s="47"/>
      <c r="HX15" s="47"/>
      <c r="HY15" s="47"/>
      <c r="HZ15" s="47"/>
      <c r="IA15" s="47"/>
      <c r="IB15" s="47"/>
      <c r="IC15" s="47"/>
      <c r="ID15" s="47"/>
      <c r="IE15" s="47"/>
      <c r="IF15" s="47"/>
      <c r="IG15" s="47"/>
    </row>
    <row r="16" spans="1:245" s="48" customFormat="1" ht="20.25" customHeight="1">
      <c r="A16" s="53" t="s">
        <v>29</v>
      </c>
      <c r="B16" s="27">
        <v>22194</v>
      </c>
      <c r="C16" s="27">
        <v>20141.042402999999</v>
      </c>
      <c r="D16" s="27">
        <f t="shared" si="1"/>
        <v>20141.042402999999</v>
      </c>
      <c r="E16" s="27"/>
      <c r="F16" s="42">
        <f t="shared" si="0"/>
        <v>-2052.9575970000005</v>
      </c>
      <c r="G16" s="41">
        <f t="shared" si="2"/>
        <v>-9.2500567585834048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7"/>
      <c r="CA16" s="47"/>
      <c r="CB16" s="47"/>
      <c r="CC16" s="47"/>
      <c r="CD16" s="47"/>
      <c r="CE16" s="47"/>
      <c r="CF16" s="47"/>
      <c r="CG16" s="47"/>
      <c r="CH16" s="47"/>
      <c r="CI16" s="47"/>
      <c r="CJ16" s="47"/>
      <c r="CK16" s="47"/>
      <c r="CL16" s="47"/>
      <c r="CM16" s="47"/>
      <c r="CN16" s="47"/>
      <c r="CO16" s="47"/>
      <c r="CP16" s="47"/>
      <c r="CQ16" s="47"/>
      <c r="CR16" s="47"/>
      <c r="CS16" s="47"/>
      <c r="CT16" s="47"/>
      <c r="CU16" s="47"/>
      <c r="CV16" s="47"/>
      <c r="CW16" s="47"/>
      <c r="CX16" s="47"/>
      <c r="CY16" s="47"/>
      <c r="CZ16" s="47"/>
      <c r="DA16" s="47"/>
      <c r="DB16" s="47"/>
      <c r="DC16" s="47"/>
      <c r="DD16" s="47"/>
      <c r="DE16" s="47"/>
      <c r="DF16" s="47"/>
      <c r="DG16" s="47"/>
      <c r="DH16" s="47"/>
      <c r="DI16" s="47"/>
      <c r="DJ16" s="47"/>
      <c r="DK16" s="47"/>
      <c r="DL16" s="47"/>
      <c r="DM16" s="47"/>
      <c r="DN16" s="47"/>
      <c r="DO16" s="47"/>
      <c r="DP16" s="47"/>
      <c r="DQ16" s="47"/>
      <c r="DR16" s="47"/>
      <c r="DS16" s="47"/>
      <c r="DT16" s="47"/>
      <c r="DU16" s="47"/>
      <c r="DV16" s="47"/>
      <c r="DW16" s="47"/>
      <c r="DX16" s="47"/>
      <c r="DY16" s="47"/>
      <c r="DZ16" s="47"/>
      <c r="EA16" s="47"/>
      <c r="EB16" s="47"/>
      <c r="EC16" s="47"/>
      <c r="ED16" s="47"/>
      <c r="EE16" s="47"/>
      <c r="EF16" s="47"/>
      <c r="EG16" s="47"/>
      <c r="EH16" s="47"/>
      <c r="EI16" s="47"/>
      <c r="EJ16" s="47"/>
      <c r="EK16" s="47"/>
      <c r="EL16" s="47"/>
      <c r="EM16" s="47"/>
      <c r="EN16" s="47"/>
      <c r="EO16" s="47"/>
      <c r="EP16" s="47"/>
      <c r="EQ16" s="47"/>
      <c r="ER16" s="47"/>
      <c r="ES16" s="47"/>
      <c r="ET16" s="47"/>
      <c r="EU16" s="47"/>
      <c r="EV16" s="47"/>
      <c r="EW16" s="47"/>
      <c r="EX16" s="47"/>
      <c r="EY16" s="47"/>
      <c r="EZ16" s="47"/>
      <c r="FA16" s="47"/>
      <c r="FB16" s="47"/>
      <c r="FC16" s="47"/>
      <c r="FD16" s="47"/>
      <c r="FE16" s="47"/>
      <c r="FF16" s="47"/>
      <c r="FG16" s="47"/>
      <c r="FH16" s="47"/>
      <c r="FI16" s="47"/>
      <c r="FJ16" s="47"/>
      <c r="FK16" s="47"/>
      <c r="FL16" s="47"/>
      <c r="FM16" s="47"/>
      <c r="FN16" s="47"/>
      <c r="FO16" s="47"/>
      <c r="FP16" s="47"/>
      <c r="FQ16" s="47"/>
      <c r="FR16" s="47"/>
      <c r="FS16" s="47"/>
      <c r="FT16" s="47"/>
      <c r="FU16" s="47"/>
      <c r="FV16" s="47"/>
      <c r="FW16" s="47"/>
      <c r="FX16" s="47"/>
      <c r="FY16" s="47"/>
      <c r="FZ16" s="47"/>
      <c r="GA16" s="47"/>
      <c r="GB16" s="47"/>
      <c r="GC16" s="47"/>
      <c r="GD16" s="47"/>
      <c r="GE16" s="47"/>
      <c r="GF16" s="47"/>
      <c r="GG16" s="47"/>
      <c r="GH16" s="47"/>
      <c r="GI16" s="47"/>
      <c r="GJ16" s="47"/>
      <c r="GK16" s="47"/>
      <c r="GL16" s="47"/>
      <c r="GM16" s="47"/>
      <c r="GN16" s="47"/>
      <c r="GO16" s="47"/>
      <c r="GP16" s="47"/>
      <c r="GQ16" s="47"/>
      <c r="GR16" s="47"/>
      <c r="GS16" s="47"/>
      <c r="GT16" s="47"/>
      <c r="GU16" s="47"/>
      <c r="GV16" s="47"/>
      <c r="GW16" s="47"/>
      <c r="GX16" s="47"/>
      <c r="GY16" s="47"/>
      <c r="GZ16" s="47"/>
      <c r="HA16" s="47"/>
      <c r="HB16" s="47"/>
      <c r="HC16" s="47"/>
      <c r="HD16" s="47"/>
      <c r="HE16" s="47"/>
      <c r="HF16" s="47"/>
      <c r="HG16" s="47"/>
      <c r="HH16" s="47"/>
      <c r="HI16" s="47"/>
      <c r="HJ16" s="47"/>
      <c r="HK16" s="47"/>
      <c r="HL16" s="47"/>
      <c r="HM16" s="47"/>
      <c r="HN16" s="47"/>
      <c r="HO16" s="47"/>
      <c r="HP16" s="47"/>
      <c r="HQ16" s="47"/>
      <c r="HR16" s="47"/>
      <c r="HS16" s="47"/>
      <c r="HT16" s="47"/>
      <c r="HU16" s="47"/>
      <c r="HV16" s="47"/>
      <c r="HW16" s="47"/>
      <c r="HX16" s="47"/>
      <c r="HY16" s="47"/>
      <c r="HZ16" s="47"/>
      <c r="IA16" s="47"/>
      <c r="IB16" s="47"/>
      <c r="IC16" s="47"/>
      <c r="ID16" s="47"/>
      <c r="IE16" s="47"/>
      <c r="IF16" s="47"/>
      <c r="IG16" s="47"/>
    </row>
    <row r="17" spans="1:245" s="48" customFormat="1" ht="20.25" customHeight="1">
      <c r="A17" s="53" t="s">
        <v>30</v>
      </c>
      <c r="B17" s="27">
        <v>1807.9656</v>
      </c>
      <c r="C17" s="27">
        <v>1950.8626999999999</v>
      </c>
      <c r="D17" s="27">
        <f t="shared" si="1"/>
        <v>1950.8626999999999</v>
      </c>
      <c r="E17" s="27"/>
      <c r="F17" s="42">
        <f t="shared" si="0"/>
        <v>142.89709999999991</v>
      </c>
      <c r="G17" s="41">
        <f t="shared" si="2"/>
        <v>7.9037510448207584</v>
      </c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7"/>
      <c r="CA17" s="47"/>
      <c r="CB17" s="47"/>
      <c r="CC17" s="47"/>
      <c r="CD17" s="47"/>
      <c r="CE17" s="47"/>
      <c r="CF17" s="47"/>
      <c r="CG17" s="47"/>
      <c r="CH17" s="47"/>
      <c r="CI17" s="47"/>
      <c r="CJ17" s="47"/>
      <c r="CK17" s="47"/>
      <c r="CL17" s="47"/>
      <c r="CM17" s="47"/>
      <c r="CN17" s="47"/>
      <c r="CO17" s="47"/>
      <c r="CP17" s="47"/>
      <c r="CQ17" s="47"/>
      <c r="CR17" s="47"/>
      <c r="CS17" s="47"/>
      <c r="CT17" s="47"/>
      <c r="CU17" s="47"/>
      <c r="CV17" s="47"/>
      <c r="CW17" s="47"/>
      <c r="CX17" s="47"/>
      <c r="CY17" s="47"/>
      <c r="CZ17" s="47"/>
      <c r="DA17" s="47"/>
      <c r="DB17" s="47"/>
      <c r="DC17" s="47"/>
      <c r="DD17" s="47"/>
      <c r="DE17" s="47"/>
      <c r="DF17" s="47"/>
      <c r="DG17" s="47"/>
      <c r="DH17" s="47"/>
      <c r="DI17" s="47"/>
      <c r="DJ17" s="47"/>
      <c r="DK17" s="47"/>
      <c r="DL17" s="47"/>
      <c r="DM17" s="47"/>
      <c r="DN17" s="47"/>
      <c r="DO17" s="47"/>
      <c r="DP17" s="47"/>
      <c r="DQ17" s="47"/>
      <c r="DR17" s="47"/>
      <c r="DS17" s="47"/>
      <c r="DT17" s="47"/>
      <c r="DU17" s="47"/>
      <c r="DV17" s="47"/>
      <c r="DW17" s="47"/>
      <c r="DX17" s="47"/>
      <c r="DY17" s="47"/>
      <c r="DZ17" s="47"/>
      <c r="EA17" s="47"/>
      <c r="EB17" s="47"/>
      <c r="EC17" s="47"/>
      <c r="ED17" s="47"/>
      <c r="EE17" s="47"/>
      <c r="EF17" s="47"/>
      <c r="EG17" s="47"/>
      <c r="EH17" s="47"/>
      <c r="EI17" s="47"/>
      <c r="EJ17" s="47"/>
      <c r="EK17" s="47"/>
      <c r="EL17" s="47"/>
      <c r="EM17" s="47"/>
      <c r="EN17" s="47"/>
      <c r="EO17" s="47"/>
      <c r="EP17" s="47"/>
      <c r="EQ17" s="47"/>
      <c r="ER17" s="47"/>
      <c r="ES17" s="47"/>
      <c r="ET17" s="47"/>
      <c r="EU17" s="47"/>
      <c r="EV17" s="47"/>
      <c r="EW17" s="47"/>
      <c r="EX17" s="47"/>
      <c r="EY17" s="47"/>
      <c r="EZ17" s="47"/>
      <c r="FA17" s="47"/>
      <c r="FB17" s="47"/>
      <c r="FC17" s="47"/>
      <c r="FD17" s="47"/>
      <c r="FE17" s="47"/>
      <c r="FF17" s="47"/>
      <c r="FG17" s="47"/>
      <c r="FH17" s="47"/>
      <c r="FI17" s="47"/>
      <c r="FJ17" s="47"/>
      <c r="FK17" s="47"/>
      <c r="FL17" s="47"/>
      <c r="FM17" s="47"/>
      <c r="FN17" s="47"/>
      <c r="FO17" s="47"/>
      <c r="FP17" s="47"/>
      <c r="FQ17" s="47"/>
      <c r="FR17" s="47"/>
      <c r="FS17" s="47"/>
      <c r="FT17" s="47"/>
      <c r="FU17" s="47"/>
      <c r="FV17" s="47"/>
      <c r="FW17" s="47"/>
      <c r="FX17" s="47"/>
      <c r="FY17" s="47"/>
      <c r="FZ17" s="47"/>
      <c r="GA17" s="47"/>
      <c r="GB17" s="47"/>
      <c r="GC17" s="47"/>
      <c r="GD17" s="47"/>
      <c r="GE17" s="47"/>
      <c r="GF17" s="47"/>
      <c r="GG17" s="47"/>
      <c r="GH17" s="47"/>
      <c r="GI17" s="47"/>
      <c r="GJ17" s="47"/>
      <c r="GK17" s="47"/>
      <c r="GL17" s="47"/>
      <c r="GM17" s="47"/>
      <c r="GN17" s="47"/>
      <c r="GO17" s="47"/>
      <c r="GP17" s="47"/>
      <c r="GQ17" s="47"/>
      <c r="GR17" s="47"/>
      <c r="GS17" s="47"/>
      <c r="GT17" s="47"/>
      <c r="GU17" s="47"/>
      <c r="GV17" s="47"/>
      <c r="GW17" s="47"/>
      <c r="GX17" s="47"/>
      <c r="GY17" s="47"/>
      <c r="GZ17" s="47"/>
      <c r="HA17" s="47"/>
      <c r="HB17" s="47"/>
      <c r="HC17" s="47"/>
      <c r="HD17" s="47"/>
      <c r="HE17" s="47"/>
      <c r="HF17" s="47"/>
      <c r="HG17" s="47"/>
      <c r="HH17" s="47"/>
      <c r="HI17" s="47"/>
      <c r="HJ17" s="47"/>
      <c r="HK17" s="47"/>
      <c r="HL17" s="47"/>
      <c r="HM17" s="47"/>
      <c r="HN17" s="47"/>
      <c r="HO17" s="47"/>
      <c r="HP17" s="47"/>
      <c r="HQ17" s="47"/>
      <c r="HR17" s="47"/>
      <c r="HS17" s="47"/>
      <c r="HT17" s="47"/>
      <c r="HU17" s="47"/>
      <c r="HV17" s="47"/>
      <c r="HW17" s="47"/>
      <c r="HX17" s="47"/>
      <c r="HY17" s="47"/>
      <c r="HZ17" s="47"/>
      <c r="IA17" s="47"/>
      <c r="IB17" s="47"/>
      <c r="IC17" s="47"/>
      <c r="ID17" s="47"/>
      <c r="IE17" s="47"/>
      <c r="IF17" s="47"/>
      <c r="IG17" s="47"/>
    </row>
    <row r="18" spans="1:245" s="48" customFormat="1" ht="20.25" customHeight="1">
      <c r="A18" s="53" t="s">
        <v>31</v>
      </c>
      <c r="B18" s="27">
        <v>17268.340499999998</v>
      </c>
      <c r="C18" s="27">
        <v>23108.403023999999</v>
      </c>
      <c r="D18" s="27">
        <f t="shared" si="1"/>
        <v>58108.403023999999</v>
      </c>
      <c r="E18" s="27">
        <v>35000</v>
      </c>
      <c r="F18" s="42">
        <f t="shared" si="0"/>
        <v>40840.062524000001</v>
      </c>
      <c r="G18" s="41">
        <f t="shared" si="2"/>
        <v>236.50253204122311</v>
      </c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7"/>
      <c r="CA18" s="47"/>
      <c r="CB18" s="47"/>
      <c r="CC18" s="47"/>
      <c r="CD18" s="47"/>
      <c r="CE18" s="47"/>
      <c r="CF18" s="47"/>
      <c r="CG18" s="47"/>
      <c r="CH18" s="47"/>
      <c r="CI18" s="47"/>
      <c r="CJ18" s="47"/>
      <c r="CK18" s="47"/>
      <c r="CL18" s="47"/>
      <c r="CM18" s="47"/>
      <c r="CN18" s="47"/>
      <c r="CO18" s="47"/>
      <c r="CP18" s="47"/>
      <c r="CQ18" s="47"/>
      <c r="CR18" s="47"/>
      <c r="CS18" s="47"/>
      <c r="CT18" s="47"/>
      <c r="CU18" s="47"/>
      <c r="CV18" s="47"/>
      <c r="CW18" s="47"/>
      <c r="CX18" s="47"/>
      <c r="CY18" s="47"/>
      <c r="CZ18" s="47"/>
      <c r="DA18" s="47"/>
      <c r="DB18" s="47"/>
      <c r="DC18" s="47"/>
      <c r="DD18" s="47"/>
      <c r="DE18" s="47"/>
      <c r="DF18" s="47"/>
      <c r="DG18" s="47"/>
      <c r="DH18" s="47"/>
      <c r="DI18" s="47"/>
      <c r="DJ18" s="47"/>
      <c r="DK18" s="47"/>
      <c r="DL18" s="47"/>
      <c r="DM18" s="47"/>
      <c r="DN18" s="47"/>
      <c r="DO18" s="47"/>
      <c r="DP18" s="47"/>
      <c r="DQ18" s="47"/>
      <c r="DR18" s="47"/>
      <c r="DS18" s="47"/>
      <c r="DT18" s="47"/>
      <c r="DU18" s="47"/>
      <c r="DV18" s="47"/>
      <c r="DW18" s="47"/>
      <c r="DX18" s="47"/>
      <c r="DY18" s="47"/>
      <c r="DZ18" s="47"/>
      <c r="EA18" s="47"/>
      <c r="EB18" s="47"/>
      <c r="EC18" s="47"/>
      <c r="ED18" s="47"/>
      <c r="EE18" s="47"/>
      <c r="EF18" s="47"/>
      <c r="EG18" s="47"/>
      <c r="EH18" s="47"/>
      <c r="EI18" s="47"/>
      <c r="EJ18" s="47"/>
      <c r="EK18" s="47"/>
      <c r="EL18" s="47"/>
      <c r="EM18" s="47"/>
      <c r="EN18" s="47"/>
      <c r="EO18" s="47"/>
      <c r="EP18" s="47"/>
      <c r="EQ18" s="47"/>
      <c r="ER18" s="47"/>
      <c r="ES18" s="47"/>
      <c r="ET18" s="47"/>
      <c r="EU18" s="47"/>
      <c r="EV18" s="47"/>
      <c r="EW18" s="47"/>
      <c r="EX18" s="47"/>
      <c r="EY18" s="47"/>
      <c r="EZ18" s="47"/>
      <c r="FA18" s="47"/>
      <c r="FB18" s="47"/>
      <c r="FC18" s="47"/>
      <c r="FD18" s="47"/>
      <c r="FE18" s="47"/>
      <c r="FF18" s="47"/>
      <c r="FG18" s="47"/>
      <c r="FH18" s="47"/>
      <c r="FI18" s="47"/>
      <c r="FJ18" s="47"/>
      <c r="FK18" s="47"/>
      <c r="FL18" s="47"/>
      <c r="FM18" s="47"/>
      <c r="FN18" s="47"/>
      <c r="FO18" s="47"/>
      <c r="FP18" s="47"/>
      <c r="FQ18" s="47"/>
      <c r="FR18" s="47"/>
      <c r="FS18" s="47"/>
      <c r="FT18" s="47"/>
      <c r="FU18" s="47"/>
      <c r="FV18" s="47"/>
      <c r="FW18" s="47"/>
      <c r="FX18" s="47"/>
      <c r="FY18" s="47"/>
      <c r="FZ18" s="47"/>
      <c r="GA18" s="47"/>
      <c r="GB18" s="47"/>
      <c r="GC18" s="47"/>
      <c r="GD18" s="47"/>
      <c r="GE18" s="47"/>
      <c r="GF18" s="47"/>
      <c r="GG18" s="47"/>
      <c r="GH18" s="47"/>
      <c r="GI18" s="47"/>
      <c r="GJ18" s="47"/>
      <c r="GK18" s="47"/>
      <c r="GL18" s="47"/>
      <c r="GM18" s="47"/>
      <c r="GN18" s="47"/>
      <c r="GO18" s="47"/>
      <c r="GP18" s="47"/>
      <c r="GQ18" s="47"/>
      <c r="GR18" s="47"/>
      <c r="GS18" s="47"/>
      <c r="GT18" s="47"/>
      <c r="GU18" s="47"/>
      <c r="GV18" s="47"/>
      <c r="GW18" s="47"/>
      <c r="GX18" s="47"/>
      <c r="GY18" s="47"/>
      <c r="GZ18" s="47"/>
      <c r="HA18" s="47"/>
      <c r="HB18" s="47"/>
      <c r="HC18" s="47"/>
      <c r="HD18" s="47"/>
      <c r="HE18" s="47"/>
      <c r="HF18" s="47"/>
      <c r="HG18" s="47"/>
      <c r="HH18" s="47"/>
      <c r="HI18" s="47"/>
      <c r="HJ18" s="47"/>
      <c r="HK18" s="47"/>
      <c r="HL18" s="47"/>
      <c r="HM18" s="47"/>
      <c r="HN18" s="47"/>
      <c r="HO18" s="47"/>
      <c r="HP18" s="47"/>
      <c r="HQ18" s="47"/>
      <c r="HR18" s="47"/>
      <c r="HS18" s="47"/>
      <c r="HT18" s="47"/>
      <c r="HU18" s="47"/>
      <c r="HV18" s="47"/>
      <c r="HW18" s="47"/>
      <c r="HX18" s="47"/>
      <c r="HY18" s="47"/>
      <c r="HZ18" s="47"/>
      <c r="IA18" s="47"/>
      <c r="IB18" s="47"/>
      <c r="IC18" s="47"/>
      <c r="ID18" s="47"/>
      <c r="IE18" s="47"/>
      <c r="IF18" s="47"/>
      <c r="IG18" s="47"/>
    </row>
    <row r="19" spans="1:245" s="48" customFormat="1" ht="20.25" customHeight="1">
      <c r="A19" s="53" t="s">
        <v>32</v>
      </c>
      <c r="B19" s="27">
        <v>15951.1139</v>
      </c>
      <c r="C19" s="27">
        <v>16002</v>
      </c>
      <c r="D19" s="27">
        <f t="shared" si="1"/>
        <v>16002</v>
      </c>
      <c r="E19" s="27"/>
      <c r="F19" s="42">
        <f t="shared" si="0"/>
        <v>50.886099999999715</v>
      </c>
      <c r="G19" s="41">
        <f t="shared" si="2"/>
        <v>0.3190128308218006</v>
      </c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7"/>
      <c r="AC19" s="47"/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7"/>
      <c r="CA19" s="47"/>
      <c r="CB19" s="47"/>
      <c r="CC19" s="47"/>
      <c r="CD19" s="47"/>
      <c r="CE19" s="47"/>
      <c r="CF19" s="47"/>
      <c r="CG19" s="47"/>
      <c r="CH19" s="47"/>
      <c r="CI19" s="47"/>
      <c r="CJ19" s="47"/>
      <c r="CK19" s="47"/>
      <c r="CL19" s="47"/>
      <c r="CM19" s="47"/>
      <c r="CN19" s="47"/>
      <c r="CO19" s="47"/>
      <c r="CP19" s="47"/>
      <c r="CQ19" s="47"/>
      <c r="CR19" s="47"/>
      <c r="CS19" s="47"/>
      <c r="CT19" s="47"/>
      <c r="CU19" s="47"/>
      <c r="CV19" s="47"/>
      <c r="CW19" s="47"/>
      <c r="CX19" s="47"/>
      <c r="CY19" s="47"/>
      <c r="CZ19" s="47"/>
      <c r="DA19" s="47"/>
      <c r="DB19" s="47"/>
      <c r="DC19" s="47"/>
      <c r="DD19" s="47"/>
      <c r="DE19" s="47"/>
      <c r="DF19" s="47"/>
      <c r="DG19" s="47"/>
      <c r="DH19" s="47"/>
      <c r="DI19" s="47"/>
      <c r="DJ19" s="47"/>
      <c r="DK19" s="47"/>
      <c r="DL19" s="47"/>
      <c r="DM19" s="47"/>
      <c r="DN19" s="47"/>
      <c r="DO19" s="47"/>
      <c r="DP19" s="47"/>
      <c r="DQ19" s="47"/>
      <c r="DR19" s="47"/>
      <c r="DS19" s="47"/>
      <c r="DT19" s="47"/>
      <c r="DU19" s="47"/>
      <c r="DV19" s="47"/>
      <c r="DW19" s="47"/>
      <c r="DX19" s="47"/>
      <c r="DY19" s="47"/>
      <c r="DZ19" s="47"/>
      <c r="EA19" s="47"/>
      <c r="EB19" s="47"/>
      <c r="EC19" s="47"/>
      <c r="ED19" s="47"/>
      <c r="EE19" s="47"/>
      <c r="EF19" s="47"/>
      <c r="EG19" s="47"/>
      <c r="EH19" s="47"/>
      <c r="EI19" s="47"/>
      <c r="EJ19" s="47"/>
      <c r="EK19" s="47"/>
      <c r="EL19" s="47"/>
      <c r="EM19" s="47"/>
      <c r="EN19" s="47"/>
      <c r="EO19" s="47"/>
      <c r="EP19" s="47"/>
      <c r="EQ19" s="47"/>
      <c r="ER19" s="47"/>
      <c r="ES19" s="47"/>
      <c r="ET19" s="47"/>
      <c r="EU19" s="47"/>
      <c r="EV19" s="47"/>
      <c r="EW19" s="47"/>
      <c r="EX19" s="47"/>
      <c r="EY19" s="47"/>
      <c r="EZ19" s="47"/>
      <c r="FA19" s="47"/>
      <c r="FB19" s="47"/>
      <c r="FC19" s="47"/>
      <c r="FD19" s="47"/>
      <c r="FE19" s="47"/>
      <c r="FF19" s="47"/>
      <c r="FG19" s="47"/>
      <c r="FH19" s="47"/>
      <c r="FI19" s="47"/>
      <c r="FJ19" s="47"/>
      <c r="FK19" s="47"/>
      <c r="FL19" s="47"/>
      <c r="FM19" s="47"/>
      <c r="FN19" s="47"/>
      <c r="FO19" s="47"/>
      <c r="FP19" s="47"/>
      <c r="FQ19" s="47"/>
      <c r="FR19" s="47"/>
      <c r="FS19" s="47"/>
      <c r="FT19" s="47"/>
      <c r="FU19" s="47"/>
      <c r="FV19" s="47"/>
      <c r="FW19" s="47"/>
      <c r="FX19" s="47"/>
      <c r="FY19" s="47"/>
      <c r="FZ19" s="47"/>
      <c r="GA19" s="47"/>
      <c r="GB19" s="47"/>
      <c r="GC19" s="47"/>
      <c r="GD19" s="47"/>
      <c r="GE19" s="47"/>
      <c r="GF19" s="47"/>
      <c r="GG19" s="47"/>
      <c r="GH19" s="47"/>
      <c r="GI19" s="47"/>
      <c r="GJ19" s="47"/>
      <c r="GK19" s="47"/>
      <c r="GL19" s="47"/>
      <c r="GM19" s="47"/>
      <c r="GN19" s="47"/>
      <c r="GO19" s="47"/>
      <c r="GP19" s="47"/>
      <c r="GQ19" s="47"/>
      <c r="GR19" s="47"/>
      <c r="GS19" s="47"/>
      <c r="GT19" s="47"/>
      <c r="GU19" s="47"/>
      <c r="GV19" s="47"/>
      <c r="GW19" s="47"/>
      <c r="GX19" s="47"/>
      <c r="GY19" s="47"/>
      <c r="GZ19" s="47"/>
      <c r="HA19" s="47"/>
      <c r="HB19" s="47"/>
      <c r="HC19" s="47"/>
      <c r="HD19" s="47"/>
      <c r="HE19" s="47"/>
      <c r="HF19" s="47"/>
      <c r="HG19" s="47"/>
      <c r="HH19" s="47"/>
      <c r="HI19" s="47"/>
      <c r="HJ19" s="47"/>
      <c r="HK19" s="47"/>
      <c r="HL19" s="47"/>
      <c r="HM19" s="47"/>
      <c r="HN19" s="47"/>
      <c r="HO19" s="47"/>
      <c r="HP19" s="47"/>
      <c r="HQ19" s="47"/>
      <c r="HR19" s="47"/>
      <c r="HS19" s="47"/>
      <c r="HT19" s="47"/>
      <c r="HU19" s="47"/>
      <c r="HV19" s="47"/>
      <c r="HW19" s="47"/>
      <c r="HX19" s="47"/>
      <c r="HY19" s="47"/>
      <c r="HZ19" s="47"/>
      <c r="IA19" s="47"/>
      <c r="IB19" s="47"/>
      <c r="IC19" s="47"/>
      <c r="ID19" s="47"/>
      <c r="IE19" s="47"/>
      <c r="IF19" s="47"/>
      <c r="IG19" s="47"/>
    </row>
    <row r="20" spans="1:245" s="48" customFormat="1" ht="20.25" customHeight="1">
      <c r="A20" s="53" t="s">
        <v>33</v>
      </c>
      <c r="B20" s="27">
        <v>6751.6758200000004</v>
      </c>
      <c r="C20" s="27">
        <v>4057.5844400000001</v>
      </c>
      <c r="D20" s="27">
        <f t="shared" si="1"/>
        <v>4057.5844400000001</v>
      </c>
      <c r="E20" s="27"/>
      <c r="F20" s="42">
        <f t="shared" si="0"/>
        <v>-2694.0913800000003</v>
      </c>
      <c r="G20" s="41">
        <f t="shared" si="2"/>
        <v>-39.902558295519583</v>
      </c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  <c r="AF20" s="47"/>
      <c r="AG20" s="47"/>
      <c r="AH20" s="47"/>
      <c r="AI20" s="47"/>
      <c r="AJ20" s="47"/>
      <c r="AK20" s="47"/>
      <c r="AL20" s="47"/>
      <c r="AM20" s="47"/>
      <c r="AN20" s="47"/>
      <c r="AO20" s="47"/>
      <c r="AP20" s="47"/>
      <c r="AQ20" s="47"/>
      <c r="AR20" s="47"/>
      <c r="AS20" s="47"/>
      <c r="AT20" s="47"/>
      <c r="AU20" s="47"/>
      <c r="AV20" s="47"/>
      <c r="AW20" s="47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7"/>
      <c r="CA20" s="47"/>
      <c r="CB20" s="47"/>
      <c r="CC20" s="47"/>
      <c r="CD20" s="47"/>
      <c r="CE20" s="47"/>
      <c r="CF20" s="47"/>
      <c r="CG20" s="47"/>
      <c r="CH20" s="47"/>
      <c r="CI20" s="47"/>
      <c r="CJ20" s="47"/>
      <c r="CK20" s="47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47"/>
      <c r="DE20" s="47"/>
      <c r="DF20" s="47"/>
      <c r="DG20" s="47"/>
      <c r="DH20" s="47"/>
      <c r="DI20" s="47"/>
      <c r="DJ20" s="47"/>
      <c r="DK20" s="47"/>
      <c r="DL20" s="47"/>
      <c r="DM20" s="47"/>
      <c r="DN20" s="47"/>
      <c r="DO20" s="47"/>
      <c r="DP20" s="47"/>
      <c r="DQ20" s="47"/>
      <c r="DR20" s="47"/>
      <c r="DS20" s="47"/>
      <c r="DT20" s="47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  <c r="EI20" s="47"/>
      <c r="EJ20" s="47"/>
      <c r="EK20" s="47"/>
      <c r="EL20" s="47"/>
      <c r="EM20" s="47"/>
      <c r="EN20" s="47"/>
      <c r="EO20" s="47"/>
      <c r="EP20" s="47"/>
      <c r="EQ20" s="47"/>
      <c r="ER20" s="47"/>
      <c r="ES20" s="47"/>
      <c r="ET20" s="47"/>
      <c r="EU20" s="47"/>
      <c r="EV20" s="47"/>
      <c r="EW20" s="47"/>
      <c r="EX20" s="47"/>
      <c r="EY20" s="47"/>
      <c r="EZ20" s="47"/>
      <c r="FA20" s="47"/>
      <c r="FB20" s="47"/>
      <c r="FC20" s="47"/>
      <c r="FD20" s="47"/>
      <c r="FE20" s="47"/>
      <c r="FF20" s="47"/>
      <c r="FG20" s="47"/>
      <c r="FH20" s="47"/>
      <c r="FI20" s="47"/>
      <c r="FJ20" s="47"/>
      <c r="FK20" s="47"/>
      <c r="FL20" s="47"/>
      <c r="FM20" s="47"/>
      <c r="FN20" s="47"/>
      <c r="FO20" s="47"/>
      <c r="FP20" s="47"/>
      <c r="FQ20" s="47"/>
      <c r="FR20" s="47"/>
      <c r="FS20" s="47"/>
      <c r="FT20" s="47"/>
      <c r="FU20" s="47"/>
      <c r="FV20" s="47"/>
      <c r="FW20" s="47"/>
      <c r="FX20" s="47"/>
      <c r="FY20" s="47"/>
      <c r="FZ20" s="47"/>
      <c r="GA20" s="47"/>
      <c r="GB20" s="47"/>
      <c r="GC20" s="47"/>
      <c r="GD20" s="47"/>
      <c r="GE20" s="47"/>
      <c r="GF20" s="47"/>
      <c r="GG20" s="47"/>
      <c r="GH20" s="47"/>
      <c r="GI20" s="47"/>
      <c r="GJ20" s="47"/>
      <c r="GK20" s="47"/>
      <c r="GL20" s="47"/>
      <c r="GM20" s="47"/>
      <c r="GN20" s="47"/>
      <c r="GO20" s="47"/>
      <c r="GP20" s="47"/>
      <c r="GQ20" s="47"/>
      <c r="GR20" s="47"/>
      <c r="GS20" s="47"/>
      <c r="GT20" s="47"/>
      <c r="GU20" s="47"/>
      <c r="GV20" s="47"/>
      <c r="GW20" s="47"/>
      <c r="GX20" s="47"/>
      <c r="GY20" s="47"/>
      <c r="GZ20" s="47"/>
      <c r="HA20" s="47"/>
      <c r="HB20" s="47"/>
      <c r="HC20" s="47"/>
      <c r="HD20" s="47"/>
      <c r="HE20" s="47"/>
      <c r="HF20" s="47"/>
      <c r="HG20" s="47"/>
      <c r="HH20" s="47"/>
      <c r="HI20" s="47"/>
      <c r="HJ20" s="47"/>
      <c r="HK20" s="47"/>
      <c r="HL20" s="47"/>
      <c r="HM20" s="47"/>
      <c r="HN20" s="47"/>
      <c r="HO20" s="47"/>
      <c r="HP20" s="47"/>
      <c r="HQ20" s="47"/>
      <c r="HR20" s="47"/>
      <c r="HS20" s="47"/>
      <c r="HT20" s="47"/>
      <c r="HU20" s="47"/>
      <c r="HV20" s="47"/>
      <c r="HW20" s="47"/>
      <c r="HX20" s="47"/>
      <c r="HY20" s="47"/>
      <c r="HZ20" s="47"/>
      <c r="IA20" s="47"/>
      <c r="IB20" s="47"/>
      <c r="IC20" s="47"/>
      <c r="ID20" s="47"/>
      <c r="IE20" s="47"/>
      <c r="IF20" s="47"/>
      <c r="IG20" s="47"/>
    </row>
    <row r="21" spans="1:245" s="48" customFormat="1" ht="20.25" customHeight="1">
      <c r="A21" s="53" t="s">
        <v>34</v>
      </c>
      <c r="B21" s="27">
        <v>594.54110000000003</v>
      </c>
      <c r="C21" s="27">
        <v>578.41510000000005</v>
      </c>
      <c r="D21" s="27">
        <f t="shared" si="1"/>
        <v>578.41510000000005</v>
      </c>
      <c r="E21" s="27"/>
      <c r="F21" s="42">
        <f t="shared" si="0"/>
        <v>-16.125999999999976</v>
      </c>
      <c r="G21" s="41">
        <f t="shared" si="2"/>
        <v>-2.7123440246603603</v>
      </c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7"/>
      <c r="CA21" s="47"/>
      <c r="CB21" s="47"/>
      <c r="CC21" s="47"/>
      <c r="CD21" s="47"/>
      <c r="CE21" s="47"/>
      <c r="CF21" s="47"/>
      <c r="CG21" s="47"/>
      <c r="CH21" s="47"/>
      <c r="CI21" s="47"/>
      <c r="CJ21" s="47"/>
      <c r="CK21" s="47"/>
      <c r="CL21" s="47"/>
      <c r="CM21" s="47"/>
      <c r="CN21" s="47"/>
      <c r="CO21" s="47"/>
      <c r="CP21" s="47"/>
      <c r="CQ21" s="47"/>
      <c r="CR21" s="47"/>
      <c r="CS21" s="47"/>
      <c r="CT21" s="47"/>
      <c r="CU21" s="47"/>
      <c r="CV21" s="47"/>
      <c r="CW21" s="47"/>
      <c r="CX21" s="47"/>
      <c r="CY21" s="47"/>
      <c r="CZ21" s="47"/>
      <c r="DA21" s="47"/>
      <c r="DB21" s="47"/>
      <c r="DC21" s="47"/>
      <c r="DD21" s="47"/>
      <c r="DE21" s="47"/>
      <c r="DF21" s="47"/>
      <c r="DG21" s="47"/>
      <c r="DH21" s="47"/>
      <c r="DI21" s="47"/>
      <c r="DJ21" s="47"/>
      <c r="DK21" s="47"/>
      <c r="DL21" s="47"/>
      <c r="DM21" s="47"/>
      <c r="DN21" s="47"/>
      <c r="DO21" s="47"/>
      <c r="DP21" s="47"/>
      <c r="DQ21" s="47"/>
      <c r="DR21" s="47"/>
      <c r="DS21" s="47"/>
      <c r="DT21" s="47"/>
      <c r="DU21" s="47"/>
      <c r="DV21" s="47"/>
      <c r="DW21" s="47"/>
      <c r="DX21" s="47"/>
      <c r="DY21" s="47"/>
      <c r="DZ21" s="47"/>
      <c r="EA21" s="47"/>
      <c r="EB21" s="47"/>
      <c r="EC21" s="47"/>
      <c r="ED21" s="47"/>
      <c r="EE21" s="47"/>
      <c r="EF21" s="47"/>
      <c r="EG21" s="47"/>
      <c r="EH21" s="47"/>
      <c r="EI21" s="47"/>
      <c r="EJ21" s="47"/>
      <c r="EK21" s="47"/>
      <c r="EL21" s="47"/>
      <c r="EM21" s="47"/>
      <c r="EN21" s="47"/>
      <c r="EO21" s="47"/>
      <c r="EP21" s="47"/>
      <c r="EQ21" s="47"/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7"/>
      <c r="FE21" s="47"/>
      <c r="FF21" s="47"/>
      <c r="FG21" s="47"/>
      <c r="FH21" s="47"/>
      <c r="FI21" s="47"/>
      <c r="FJ21" s="47"/>
      <c r="FK21" s="47"/>
      <c r="FL21" s="47"/>
      <c r="FM21" s="47"/>
      <c r="FN21" s="47"/>
      <c r="FO21" s="47"/>
      <c r="FP21" s="47"/>
      <c r="FQ21" s="47"/>
      <c r="FR21" s="47"/>
      <c r="FS21" s="47"/>
      <c r="FT21" s="47"/>
      <c r="FU21" s="47"/>
      <c r="FV21" s="47"/>
      <c r="FW21" s="47"/>
      <c r="FX21" s="47"/>
      <c r="FY21" s="47"/>
      <c r="FZ21" s="47"/>
      <c r="GA21" s="47"/>
      <c r="GB21" s="47"/>
      <c r="GC21" s="47"/>
      <c r="GD21" s="47"/>
      <c r="GE21" s="47"/>
      <c r="GF21" s="47"/>
      <c r="GG21" s="47"/>
      <c r="GH21" s="47"/>
      <c r="GI21" s="47"/>
      <c r="GJ21" s="47"/>
      <c r="GK21" s="47"/>
      <c r="GL21" s="47"/>
      <c r="GM21" s="47"/>
      <c r="GN21" s="47"/>
      <c r="GO21" s="47"/>
      <c r="GP21" s="47"/>
      <c r="GQ21" s="47"/>
      <c r="GR21" s="47"/>
      <c r="GS21" s="47"/>
      <c r="GT21" s="47"/>
      <c r="GU21" s="47"/>
      <c r="GV21" s="47"/>
      <c r="GW21" s="47"/>
      <c r="GX21" s="47"/>
      <c r="GY21" s="47"/>
      <c r="GZ21" s="47"/>
      <c r="HA21" s="47"/>
      <c r="HB21" s="47"/>
      <c r="HC21" s="47"/>
      <c r="HD21" s="47"/>
      <c r="HE21" s="47"/>
      <c r="HF21" s="47"/>
      <c r="HG21" s="47"/>
      <c r="HH21" s="47"/>
      <c r="HI21" s="47"/>
      <c r="HJ21" s="47"/>
      <c r="HK21" s="47"/>
      <c r="HL21" s="47"/>
      <c r="HM21" s="47"/>
      <c r="HN21" s="47"/>
      <c r="HO21" s="47"/>
      <c r="HP21" s="47"/>
      <c r="HQ21" s="47"/>
      <c r="HR21" s="47"/>
      <c r="HS21" s="47"/>
      <c r="HT21" s="47"/>
      <c r="HU21" s="47"/>
      <c r="HV21" s="47"/>
      <c r="HW21" s="47"/>
      <c r="HX21" s="47"/>
      <c r="HY21" s="47"/>
      <c r="HZ21" s="47"/>
      <c r="IA21" s="47"/>
      <c r="IB21" s="47"/>
      <c r="IC21" s="47"/>
      <c r="ID21" s="47"/>
      <c r="IE21" s="47"/>
      <c r="IF21" s="47"/>
      <c r="IG21" s="47"/>
    </row>
    <row r="22" spans="1:245" s="48" customFormat="1" ht="20.25" customHeight="1">
      <c r="A22" s="53" t="s">
        <v>35</v>
      </c>
      <c r="B22" s="27">
        <v>669.32039999999995</v>
      </c>
      <c r="C22" s="27">
        <v>1109.4661000000001</v>
      </c>
      <c r="D22" s="27">
        <f t="shared" si="1"/>
        <v>1109.4661000000001</v>
      </c>
      <c r="E22" s="27"/>
      <c r="F22" s="42">
        <f t="shared" si="0"/>
        <v>440.14570000000015</v>
      </c>
      <c r="G22" s="41">
        <f t="shared" si="2"/>
        <v>65.760090384216625</v>
      </c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7"/>
      <c r="CA22" s="47"/>
      <c r="CB22" s="47"/>
      <c r="CC22" s="47"/>
      <c r="CD22" s="47"/>
      <c r="CE22" s="47"/>
      <c r="CF22" s="47"/>
      <c r="CG22" s="47"/>
      <c r="CH22" s="47"/>
      <c r="CI22" s="47"/>
      <c r="CJ22" s="47"/>
      <c r="CK22" s="47"/>
      <c r="CL22" s="47"/>
      <c r="CM22" s="47"/>
      <c r="CN22" s="47"/>
      <c r="CO22" s="47"/>
      <c r="CP22" s="47"/>
      <c r="CQ22" s="47"/>
      <c r="CR22" s="47"/>
      <c r="CS22" s="47"/>
      <c r="CT22" s="47"/>
      <c r="CU22" s="47"/>
      <c r="CV22" s="47"/>
      <c r="CW22" s="47"/>
      <c r="CX22" s="47"/>
      <c r="CY22" s="47"/>
      <c r="CZ22" s="47"/>
      <c r="DA22" s="47"/>
      <c r="DB22" s="47"/>
      <c r="DC22" s="47"/>
      <c r="DD22" s="47"/>
      <c r="DE22" s="47"/>
      <c r="DF22" s="47"/>
      <c r="DG22" s="47"/>
      <c r="DH22" s="47"/>
      <c r="DI22" s="47"/>
      <c r="DJ22" s="47"/>
      <c r="DK22" s="47"/>
      <c r="DL22" s="47"/>
      <c r="DM22" s="47"/>
      <c r="DN22" s="47"/>
      <c r="DO22" s="47"/>
      <c r="DP22" s="47"/>
      <c r="DQ22" s="47"/>
      <c r="DR22" s="47"/>
      <c r="DS22" s="47"/>
      <c r="DT22" s="47"/>
      <c r="DU22" s="47"/>
      <c r="DV22" s="47"/>
      <c r="DW22" s="47"/>
      <c r="DX22" s="47"/>
      <c r="DY22" s="47"/>
      <c r="DZ22" s="47"/>
      <c r="EA22" s="47"/>
      <c r="EB22" s="47"/>
      <c r="EC22" s="47"/>
      <c r="ED22" s="47"/>
      <c r="EE22" s="47"/>
      <c r="EF22" s="47"/>
      <c r="EG22" s="47"/>
      <c r="EH22" s="47"/>
      <c r="EI22" s="47"/>
      <c r="EJ22" s="47"/>
      <c r="EK22" s="47"/>
      <c r="EL22" s="47"/>
      <c r="EM22" s="47"/>
      <c r="EN22" s="47"/>
      <c r="EO22" s="47"/>
      <c r="EP22" s="47"/>
      <c r="EQ22" s="47"/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7"/>
      <c r="FE22" s="47"/>
      <c r="FF22" s="47"/>
      <c r="FG22" s="47"/>
      <c r="FH22" s="47"/>
      <c r="FI22" s="47"/>
      <c r="FJ22" s="47"/>
      <c r="FK22" s="47"/>
      <c r="FL22" s="47"/>
      <c r="FM22" s="47"/>
      <c r="FN22" s="47"/>
      <c r="FO22" s="47"/>
      <c r="FP22" s="47"/>
      <c r="FQ22" s="47"/>
      <c r="FR22" s="47"/>
      <c r="FS22" s="47"/>
      <c r="FT22" s="47"/>
      <c r="FU22" s="47"/>
      <c r="FV22" s="47"/>
      <c r="FW22" s="47"/>
      <c r="FX22" s="47"/>
      <c r="FY22" s="47"/>
      <c r="FZ22" s="47"/>
      <c r="GA22" s="47"/>
      <c r="GB22" s="47"/>
      <c r="GC22" s="47"/>
      <c r="GD22" s="47"/>
      <c r="GE22" s="47"/>
      <c r="GF22" s="47"/>
      <c r="GG22" s="47"/>
      <c r="GH22" s="47"/>
      <c r="GI22" s="47"/>
      <c r="GJ22" s="47"/>
      <c r="GK22" s="47"/>
      <c r="GL22" s="47"/>
      <c r="GM22" s="47"/>
      <c r="GN22" s="47"/>
      <c r="GO22" s="47"/>
      <c r="GP22" s="47"/>
      <c r="GQ22" s="47"/>
      <c r="GR22" s="47"/>
      <c r="GS22" s="47"/>
      <c r="GT22" s="47"/>
      <c r="GU22" s="47"/>
      <c r="GV22" s="47"/>
      <c r="GW22" s="47"/>
      <c r="GX22" s="47"/>
      <c r="GY22" s="47"/>
      <c r="GZ22" s="47"/>
      <c r="HA22" s="47"/>
      <c r="HB22" s="47"/>
      <c r="HC22" s="47"/>
      <c r="HD22" s="47"/>
      <c r="HE22" s="47"/>
      <c r="HF22" s="47"/>
      <c r="HG22" s="47"/>
      <c r="HH22" s="47"/>
      <c r="HI22" s="47"/>
      <c r="HJ22" s="47"/>
      <c r="HK22" s="47"/>
      <c r="HL22" s="47"/>
      <c r="HM22" s="47"/>
      <c r="HN22" s="47"/>
      <c r="HO22" s="47"/>
      <c r="HP22" s="47"/>
      <c r="HQ22" s="47"/>
      <c r="HR22" s="47"/>
      <c r="HS22" s="47"/>
      <c r="HT22" s="47"/>
      <c r="HU22" s="47"/>
      <c r="HV22" s="47"/>
      <c r="HW22" s="47"/>
      <c r="HX22" s="47"/>
      <c r="HY22" s="47"/>
      <c r="HZ22" s="47"/>
      <c r="IA22" s="47"/>
      <c r="IB22" s="47"/>
      <c r="IC22" s="47"/>
      <c r="ID22" s="47"/>
      <c r="IE22" s="47"/>
      <c r="IF22" s="47"/>
      <c r="IG22" s="47"/>
    </row>
    <row r="23" spans="1:245" s="48" customFormat="1" ht="20.25" customHeight="1">
      <c r="A23" s="53" t="s">
        <v>36</v>
      </c>
      <c r="B23" s="27">
        <v>0</v>
      </c>
      <c r="C23" s="27"/>
      <c r="D23" s="27">
        <f t="shared" si="1"/>
        <v>0</v>
      </c>
      <c r="E23" s="27"/>
      <c r="F23" s="42">
        <f t="shared" si="0"/>
        <v>0</v>
      </c>
      <c r="G23" s="41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7"/>
      <c r="CA23" s="47"/>
      <c r="CB23" s="47"/>
      <c r="CC23" s="47"/>
      <c r="CD23" s="47"/>
      <c r="CE23" s="47"/>
      <c r="CF23" s="47"/>
      <c r="CG23" s="47"/>
      <c r="CH23" s="47"/>
      <c r="CI23" s="47"/>
      <c r="CJ23" s="47"/>
      <c r="CK23" s="47"/>
      <c r="CL23" s="47"/>
      <c r="CM23" s="47"/>
      <c r="CN23" s="47"/>
      <c r="CO23" s="47"/>
      <c r="CP23" s="47"/>
      <c r="CQ23" s="47"/>
      <c r="CR23" s="47"/>
      <c r="CS23" s="47"/>
      <c r="CT23" s="47"/>
      <c r="CU23" s="47"/>
      <c r="CV23" s="47"/>
      <c r="CW23" s="47"/>
      <c r="CX23" s="47"/>
      <c r="CY23" s="47"/>
      <c r="CZ23" s="47"/>
      <c r="DA23" s="47"/>
      <c r="DB23" s="47"/>
      <c r="DC23" s="47"/>
      <c r="DD23" s="47"/>
      <c r="DE23" s="47"/>
      <c r="DF23" s="47"/>
      <c r="DG23" s="47"/>
      <c r="DH23" s="47"/>
      <c r="DI23" s="47"/>
      <c r="DJ23" s="47"/>
      <c r="DK23" s="47"/>
      <c r="DL23" s="47"/>
      <c r="DM23" s="47"/>
      <c r="DN23" s="47"/>
      <c r="DO23" s="47"/>
      <c r="DP23" s="47"/>
      <c r="DQ23" s="47"/>
      <c r="DR23" s="47"/>
      <c r="DS23" s="47"/>
      <c r="DT23" s="47"/>
      <c r="DU23" s="47"/>
      <c r="DV23" s="47"/>
      <c r="DW23" s="47"/>
      <c r="DX23" s="47"/>
      <c r="DY23" s="47"/>
      <c r="DZ23" s="47"/>
      <c r="EA23" s="47"/>
      <c r="EB23" s="47"/>
      <c r="EC23" s="47"/>
      <c r="ED23" s="47"/>
      <c r="EE23" s="47"/>
      <c r="EF23" s="47"/>
      <c r="EG23" s="47"/>
      <c r="EH23" s="47"/>
      <c r="EI23" s="47"/>
      <c r="EJ23" s="47"/>
      <c r="EK23" s="47"/>
      <c r="EL23" s="47"/>
      <c r="EM23" s="47"/>
      <c r="EN23" s="47"/>
      <c r="EO23" s="47"/>
      <c r="EP23" s="47"/>
      <c r="EQ23" s="47"/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7"/>
      <c r="FE23" s="47"/>
      <c r="FF23" s="47"/>
      <c r="FG23" s="47"/>
      <c r="FH23" s="47"/>
      <c r="FI23" s="47"/>
      <c r="FJ23" s="47"/>
      <c r="FK23" s="47"/>
      <c r="FL23" s="47"/>
      <c r="FM23" s="47"/>
      <c r="FN23" s="47"/>
      <c r="FO23" s="47"/>
      <c r="FP23" s="47"/>
      <c r="FQ23" s="47"/>
      <c r="FR23" s="47"/>
      <c r="FS23" s="47"/>
      <c r="FT23" s="47"/>
      <c r="FU23" s="47"/>
      <c r="FV23" s="47"/>
      <c r="FW23" s="47"/>
      <c r="FX23" s="47"/>
      <c r="FY23" s="47"/>
      <c r="FZ23" s="47"/>
      <c r="GA23" s="47"/>
      <c r="GB23" s="47"/>
      <c r="GC23" s="47"/>
      <c r="GD23" s="47"/>
      <c r="GE23" s="47"/>
      <c r="GF23" s="47"/>
      <c r="GG23" s="47"/>
      <c r="GH23" s="47"/>
      <c r="GI23" s="47"/>
      <c r="GJ23" s="47"/>
      <c r="GK23" s="47"/>
      <c r="GL23" s="47"/>
      <c r="GM23" s="47"/>
      <c r="GN23" s="47"/>
      <c r="GO23" s="47"/>
      <c r="GP23" s="47"/>
      <c r="GQ23" s="47"/>
      <c r="GR23" s="47"/>
      <c r="GS23" s="47"/>
      <c r="GT23" s="47"/>
      <c r="GU23" s="47"/>
      <c r="GV23" s="47"/>
      <c r="GW23" s="47"/>
      <c r="GX23" s="47"/>
      <c r="GY23" s="47"/>
      <c r="GZ23" s="47"/>
      <c r="HA23" s="47"/>
      <c r="HB23" s="47"/>
      <c r="HC23" s="47"/>
      <c r="HD23" s="47"/>
      <c r="HE23" s="47"/>
      <c r="HF23" s="47"/>
      <c r="HG23" s="47"/>
      <c r="HH23" s="47"/>
      <c r="HI23" s="47"/>
      <c r="HJ23" s="47"/>
      <c r="HK23" s="47"/>
      <c r="HL23" s="47"/>
      <c r="HM23" s="47"/>
      <c r="HN23" s="47"/>
      <c r="HO23" s="47"/>
      <c r="HP23" s="47"/>
      <c r="HQ23" s="47"/>
      <c r="HR23" s="47"/>
      <c r="HS23" s="47"/>
      <c r="HT23" s="47"/>
      <c r="HU23" s="47"/>
      <c r="HV23" s="47"/>
      <c r="HW23" s="47"/>
      <c r="HX23" s="47"/>
      <c r="HY23" s="47"/>
      <c r="HZ23" s="47"/>
      <c r="IA23" s="47"/>
      <c r="IB23" s="47"/>
      <c r="IC23" s="47"/>
      <c r="ID23" s="47"/>
      <c r="IE23" s="47"/>
      <c r="IF23" s="47"/>
      <c r="IG23" s="47"/>
    </row>
    <row r="24" spans="1:245" s="48" customFormat="1" ht="20.25" customHeight="1">
      <c r="A24" s="53" t="s">
        <v>37</v>
      </c>
      <c r="B24" s="27">
        <v>0</v>
      </c>
      <c r="C24" s="27"/>
      <c r="D24" s="27">
        <f t="shared" si="1"/>
        <v>0</v>
      </c>
      <c r="E24" s="27"/>
      <c r="F24" s="42">
        <f t="shared" si="0"/>
        <v>0</v>
      </c>
      <c r="G24" s="41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47"/>
      <c r="DU24" s="47"/>
      <c r="DV24" s="47"/>
      <c r="DW24" s="47"/>
      <c r="DX24" s="47"/>
      <c r="DY24" s="47"/>
      <c r="DZ24" s="47"/>
      <c r="EA24" s="47"/>
      <c r="EB24" s="47"/>
      <c r="EC24" s="47"/>
      <c r="ED24" s="47"/>
      <c r="EE24" s="47"/>
      <c r="EF24" s="47"/>
      <c r="EG24" s="47"/>
      <c r="EH24" s="47"/>
      <c r="EI24" s="47"/>
      <c r="EJ24" s="47"/>
      <c r="EK24" s="47"/>
      <c r="EL24" s="47"/>
      <c r="EM24" s="47"/>
      <c r="EN24" s="47"/>
      <c r="EO24" s="47"/>
      <c r="EP24" s="47"/>
      <c r="EQ24" s="47"/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7"/>
      <c r="FE24" s="47"/>
      <c r="FF24" s="47"/>
      <c r="FG24" s="47"/>
      <c r="FH24" s="47"/>
      <c r="FI24" s="47"/>
      <c r="FJ24" s="47"/>
      <c r="FK24" s="47"/>
      <c r="FL24" s="47"/>
      <c r="FM24" s="47"/>
      <c r="FN24" s="47"/>
      <c r="FO24" s="47"/>
      <c r="FP24" s="47"/>
      <c r="FQ24" s="47"/>
      <c r="FR24" s="47"/>
      <c r="FS24" s="47"/>
      <c r="FT24" s="47"/>
      <c r="FU24" s="47"/>
      <c r="FV24" s="47"/>
      <c r="FW24" s="47"/>
      <c r="FX24" s="47"/>
      <c r="FY24" s="47"/>
      <c r="FZ24" s="47"/>
      <c r="GA24" s="47"/>
      <c r="GB24" s="47"/>
      <c r="GC24" s="47"/>
      <c r="GD24" s="47"/>
      <c r="GE24" s="47"/>
      <c r="GF24" s="47"/>
      <c r="GG24" s="47"/>
      <c r="GH24" s="47"/>
      <c r="GI24" s="47"/>
      <c r="GJ24" s="47"/>
      <c r="GK24" s="47"/>
      <c r="GL24" s="47"/>
      <c r="GM24" s="47"/>
      <c r="GN24" s="47"/>
      <c r="GO24" s="47"/>
      <c r="GP24" s="47"/>
      <c r="GQ24" s="47"/>
      <c r="GR24" s="47"/>
      <c r="GS24" s="47"/>
      <c r="GT24" s="47"/>
      <c r="GU24" s="47"/>
      <c r="GV24" s="47"/>
      <c r="GW24" s="47"/>
      <c r="GX24" s="47"/>
      <c r="GY24" s="47"/>
      <c r="GZ24" s="47"/>
      <c r="HA24" s="47"/>
      <c r="HB24" s="47"/>
      <c r="HC24" s="47"/>
      <c r="HD24" s="47"/>
      <c r="HE24" s="47"/>
      <c r="HF24" s="47"/>
      <c r="HG24" s="47"/>
      <c r="HH24" s="47"/>
      <c r="HI24" s="47"/>
      <c r="HJ24" s="47"/>
      <c r="HK24" s="47"/>
      <c r="HL24" s="47"/>
      <c r="HM24" s="47"/>
      <c r="HN24" s="47"/>
      <c r="HO24" s="47"/>
      <c r="HP24" s="47"/>
      <c r="HQ24" s="47"/>
      <c r="HR24" s="47"/>
      <c r="HS24" s="47"/>
      <c r="HT24" s="47"/>
      <c r="HU24" s="47"/>
      <c r="HV24" s="47"/>
      <c r="HW24" s="47"/>
      <c r="HX24" s="47"/>
      <c r="HY24" s="47"/>
      <c r="HZ24" s="47"/>
      <c r="IA24" s="47"/>
      <c r="IB24" s="47"/>
      <c r="IC24" s="47"/>
      <c r="ID24" s="47"/>
      <c r="IE24" s="47"/>
      <c r="IF24" s="47"/>
      <c r="IG24" s="47"/>
    </row>
    <row r="25" spans="1:245" s="48" customFormat="1" ht="20.25" customHeight="1">
      <c r="A25" s="53" t="s">
        <v>38</v>
      </c>
      <c r="B25" s="27">
        <v>4495.1990999999998</v>
      </c>
      <c r="C25" s="27">
        <v>4524.3096999999998</v>
      </c>
      <c r="D25" s="27">
        <f t="shared" si="1"/>
        <v>4524.3096999999998</v>
      </c>
      <c r="E25" s="27"/>
      <c r="F25" s="42">
        <f t="shared" si="0"/>
        <v>29.110599999999977</v>
      </c>
      <c r="G25" s="41">
        <f t="shared" ref="G25:G33" si="3">F25/B25*100</f>
        <v>0.64759311773309391</v>
      </c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47"/>
      <c r="AP25" s="47"/>
      <c r="AQ25" s="47"/>
      <c r="AR25" s="47"/>
      <c r="AS25" s="47"/>
      <c r="AT25" s="47"/>
      <c r="AU25" s="47"/>
      <c r="AV25" s="47"/>
      <c r="AW25" s="47"/>
      <c r="AX25" s="47"/>
      <c r="AY25" s="47"/>
      <c r="AZ25" s="47"/>
      <c r="BA25" s="47"/>
      <c r="BB25" s="47"/>
      <c r="BC25" s="47"/>
      <c r="BD25" s="47"/>
      <c r="BE25" s="47"/>
      <c r="BF25" s="47"/>
      <c r="BG25" s="47"/>
      <c r="BH25" s="47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7"/>
      <c r="CA25" s="47"/>
      <c r="CB25" s="47"/>
      <c r="CC25" s="47"/>
      <c r="CD25" s="47"/>
      <c r="CE25" s="47"/>
      <c r="CF25" s="47"/>
      <c r="CG25" s="47"/>
      <c r="CH25" s="47"/>
      <c r="CI25" s="47"/>
      <c r="CJ25" s="47"/>
      <c r="CK25" s="47"/>
      <c r="CL25" s="47"/>
      <c r="CM25" s="47"/>
      <c r="CN25" s="47"/>
      <c r="CO25" s="47"/>
      <c r="CP25" s="47"/>
      <c r="CQ25" s="47"/>
      <c r="CR25" s="47"/>
      <c r="CS25" s="47"/>
      <c r="CT25" s="47"/>
      <c r="CU25" s="47"/>
      <c r="CV25" s="47"/>
      <c r="CW25" s="47"/>
      <c r="CX25" s="47"/>
      <c r="CY25" s="47"/>
      <c r="CZ25" s="47"/>
      <c r="DA25" s="47"/>
      <c r="DB25" s="47"/>
      <c r="DC25" s="47"/>
      <c r="DD25" s="47"/>
      <c r="DE25" s="47"/>
      <c r="DF25" s="47"/>
      <c r="DG25" s="47"/>
      <c r="DH25" s="47"/>
      <c r="DI25" s="47"/>
      <c r="DJ25" s="47"/>
      <c r="DK25" s="47"/>
      <c r="DL25" s="47"/>
      <c r="DM25" s="47"/>
      <c r="DN25" s="47"/>
      <c r="DO25" s="47"/>
      <c r="DP25" s="47"/>
      <c r="DQ25" s="47"/>
      <c r="DR25" s="47"/>
      <c r="DS25" s="47"/>
      <c r="DT25" s="47"/>
      <c r="DU25" s="47"/>
      <c r="DV25" s="47"/>
      <c r="DW25" s="47"/>
      <c r="DX25" s="47"/>
      <c r="DY25" s="47"/>
      <c r="DZ25" s="47"/>
      <c r="EA25" s="47"/>
      <c r="EB25" s="47"/>
      <c r="EC25" s="47"/>
      <c r="ED25" s="47"/>
      <c r="EE25" s="47"/>
      <c r="EF25" s="47"/>
      <c r="EG25" s="47"/>
      <c r="EH25" s="47"/>
      <c r="EI25" s="47"/>
      <c r="EJ25" s="47"/>
      <c r="EK25" s="47"/>
      <c r="EL25" s="47"/>
      <c r="EM25" s="47"/>
      <c r="EN25" s="47"/>
      <c r="EO25" s="47"/>
      <c r="EP25" s="47"/>
      <c r="EQ25" s="47"/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7"/>
      <c r="FE25" s="47"/>
      <c r="FF25" s="47"/>
      <c r="FG25" s="47"/>
      <c r="FH25" s="47"/>
      <c r="FI25" s="47"/>
      <c r="FJ25" s="47"/>
      <c r="FK25" s="47"/>
      <c r="FL25" s="47"/>
      <c r="FM25" s="47"/>
      <c r="FN25" s="47"/>
      <c r="FO25" s="47"/>
      <c r="FP25" s="47"/>
      <c r="FQ25" s="47"/>
      <c r="FR25" s="47"/>
      <c r="FS25" s="47"/>
      <c r="FT25" s="47"/>
      <c r="FU25" s="47"/>
      <c r="FV25" s="47"/>
      <c r="FW25" s="47"/>
      <c r="FX25" s="47"/>
      <c r="FY25" s="47"/>
      <c r="FZ25" s="47"/>
      <c r="GA25" s="47"/>
      <c r="GB25" s="47"/>
      <c r="GC25" s="47"/>
      <c r="GD25" s="47"/>
      <c r="GE25" s="47"/>
      <c r="GF25" s="47"/>
      <c r="GG25" s="47"/>
      <c r="GH25" s="47"/>
      <c r="GI25" s="47"/>
      <c r="GJ25" s="47"/>
      <c r="GK25" s="47"/>
      <c r="GL25" s="47"/>
      <c r="GM25" s="47"/>
      <c r="GN25" s="47"/>
      <c r="GO25" s="47"/>
      <c r="GP25" s="47"/>
      <c r="GQ25" s="47"/>
      <c r="GR25" s="47"/>
      <c r="GS25" s="47"/>
      <c r="GT25" s="47"/>
      <c r="GU25" s="47"/>
      <c r="GV25" s="47"/>
      <c r="GW25" s="47"/>
      <c r="GX25" s="47"/>
      <c r="GY25" s="47"/>
      <c r="GZ25" s="47"/>
      <c r="HA25" s="47"/>
      <c r="HB25" s="47"/>
      <c r="HC25" s="47"/>
      <c r="HD25" s="47"/>
      <c r="HE25" s="47"/>
      <c r="HF25" s="47"/>
      <c r="HG25" s="47"/>
      <c r="HH25" s="47"/>
      <c r="HI25" s="47"/>
      <c r="HJ25" s="47"/>
      <c r="HK25" s="47"/>
      <c r="HL25" s="47"/>
      <c r="HM25" s="47"/>
      <c r="HN25" s="47"/>
      <c r="HO25" s="47"/>
      <c r="HP25" s="47"/>
      <c r="HQ25" s="47"/>
      <c r="HR25" s="47"/>
      <c r="HS25" s="47"/>
      <c r="HT25" s="47"/>
      <c r="HU25" s="47"/>
      <c r="HV25" s="47"/>
      <c r="HW25" s="47"/>
      <c r="HX25" s="47"/>
      <c r="HY25" s="47"/>
      <c r="HZ25" s="47"/>
      <c r="IA25" s="47"/>
      <c r="IB25" s="47"/>
      <c r="IC25" s="47"/>
      <c r="ID25" s="47"/>
      <c r="IE25" s="47"/>
      <c r="IF25" s="47"/>
      <c r="IG25" s="47"/>
    </row>
    <row r="26" spans="1:245" s="48" customFormat="1" ht="20.25" customHeight="1">
      <c r="A26" s="53" t="s">
        <v>39</v>
      </c>
      <c r="B26" s="27">
        <v>15138.997799999999</v>
      </c>
      <c r="C26" s="27">
        <v>12498.9136</v>
      </c>
      <c r="D26" s="27">
        <f t="shared" si="1"/>
        <v>12498.9136</v>
      </c>
      <c r="E26" s="27"/>
      <c r="F26" s="42">
        <f t="shared" si="0"/>
        <v>-2640.0841999999993</v>
      </c>
      <c r="G26" s="41">
        <f t="shared" si="3"/>
        <v>-17.438962835439472</v>
      </c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47"/>
      <c r="AP26" s="47"/>
      <c r="AQ26" s="47"/>
      <c r="AR26" s="47"/>
      <c r="AS26" s="47"/>
      <c r="AT26" s="47"/>
      <c r="AU26" s="47"/>
      <c r="AV26" s="47"/>
      <c r="AW26" s="47"/>
      <c r="AX26" s="47"/>
      <c r="AY26" s="47"/>
      <c r="AZ26" s="47"/>
      <c r="BA26" s="47"/>
      <c r="BB26" s="47"/>
      <c r="BC26" s="47"/>
      <c r="BD26" s="47"/>
      <c r="BE26" s="47"/>
      <c r="BF26" s="47"/>
      <c r="BG26" s="47"/>
      <c r="BH26" s="47"/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7"/>
      <c r="CA26" s="47"/>
      <c r="CB26" s="47"/>
      <c r="CC26" s="47"/>
      <c r="CD26" s="47"/>
      <c r="CE26" s="47"/>
      <c r="CF26" s="47"/>
      <c r="CG26" s="47"/>
      <c r="CH26" s="47"/>
      <c r="CI26" s="47"/>
      <c r="CJ26" s="47"/>
      <c r="CK26" s="47"/>
      <c r="CL26" s="47"/>
      <c r="CM26" s="47"/>
      <c r="CN26" s="47"/>
      <c r="CO26" s="47"/>
      <c r="CP26" s="47"/>
      <c r="CQ26" s="47"/>
      <c r="CR26" s="47"/>
      <c r="CS26" s="47"/>
      <c r="CT26" s="47"/>
      <c r="CU26" s="47"/>
      <c r="CV26" s="47"/>
      <c r="CW26" s="47"/>
      <c r="CX26" s="47"/>
      <c r="CY26" s="47"/>
      <c r="CZ26" s="47"/>
      <c r="DA26" s="47"/>
      <c r="DB26" s="47"/>
      <c r="DC26" s="47"/>
      <c r="DD26" s="47"/>
      <c r="DE26" s="47"/>
      <c r="DF26" s="47"/>
      <c r="DG26" s="47"/>
      <c r="DH26" s="47"/>
      <c r="DI26" s="47"/>
      <c r="DJ26" s="47"/>
      <c r="DK26" s="47"/>
      <c r="DL26" s="47"/>
      <c r="DM26" s="47"/>
      <c r="DN26" s="47"/>
      <c r="DO26" s="47"/>
      <c r="DP26" s="47"/>
      <c r="DQ26" s="47"/>
      <c r="DR26" s="47"/>
      <c r="DS26" s="47"/>
      <c r="DT26" s="47"/>
      <c r="DU26" s="47"/>
      <c r="DV26" s="47"/>
      <c r="DW26" s="47"/>
      <c r="DX26" s="47"/>
      <c r="DY26" s="47"/>
      <c r="DZ26" s="47"/>
      <c r="EA26" s="47"/>
      <c r="EB26" s="47"/>
      <c r="EC26" s="47"/>
      <c r="ED26" s="47"/>
      <c r="EE26" s="47"/>
      <c r="EF26" s="47"/>
      <c r="EG26" s="47"/>
      <c r="EH26" s="47"/>
      <c r="EI26" s="47"/>
      <c r="EJ26" s="47"/>
      <c r="EK26" s="47"/>
      <c r="EL26" s="47"/>
      <c r="EM26" s="47"/>
      <c r="EN26" s="47"/>
      <c r="EO26" s="47"/>
      <c r="EP26" s="47"/>
      <c r="EQ26" s="47"/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7"/>
      <c r="FE26" s="47"/>
      <c r="FF26" s="47"/>
      <c r="FG26" s="47"/>
      <c r="FH26" s="47"/>
      <c r="FI26" s="47"/>
      <c r="FJ26" s="47"/>
      <c r="FK26" s="47"/>
      <c r="FL26" s="47"/>
      <c r="FM26" s="47"/>
      <c r="FN26" s="47"/>
      <c r="FO26" s="47"/>
      <c r="FP26" s="47"/>
      <c r="FQ26" s="47"/>
      <c r="FR26" s="47"/>
      <c r="FS26" s="47"/>
      <c r="FT26" s="47"/>
      <c r="FU26" s="47"/>
      <c r="FV26" s="47"/>
      <c r="FW26" s="47"/>
      <c r="FX26" s="47"/>
      <c r="FY26" s="47"/>
      <c r="FZ26" s="47"/>
      <c r="GA26" s="47"/>
      <c r="GB26" s="47"/>
      <c r="GC26" s="47"/>
      <c r="GD26" s="47"/>
      <c r="GE26" s="47"/>
      <c r="GF26" s="47"/>
      <c r="GG26" s="47"/>
      <c r="GH26" s="47"/>
      <c r="GI26" s="47"/>
      <c r="GJ26" s="47"/>
      <c r="GK26" s="47"/>
      <c r="GL26" s="47"/>
      <c r="GM26" s="47"/>
      <c r="GN26" s="47"/>
      <c r="GO26" s="47"/>
      <c r="GP26" s="47"/>
      <c r="GQ26" s="47"/>
      <c r="GR26" s="47"/>
      <c r="GS26" s="47"/>
      <c r="GT26" s="47"/>
      <c r="GU26" s="47"/>
      <c r="GV26" s="47"/>
      <c r="GW26" s="47"/>
      <c r="GX26" s="47"/>
      <c r="GY26" s="47"/>
      <c r="GZ26" s="47"/>
      <c r="HA26" s="47"/>
      <c r="HB26" s="47"/>
      <c r="HC26" s="47"/>
      <c r="HD26" s="47"/>
      <c r="HE26" s="47"/>
      <c r="HF26" s="47"/>
      <c r="HG26" s="47"/>
      <c r="HH26" s="47"/>
      <c r="HI26" s="47"/>
      <c r="HJ26" s="47"/>
      <c r="HK26" s="47"/>
      <c r="HL26" s="47"/>
      <c r="HM26" s="47"/>
      <c r="HN26" s="47"/>
      <c r="HO26" s="47"/>
      <c r="HP26" s="47"/>
      <c r="HQ26" s="47"/>
      <c r="HR26" s="47"/>
      <c r="HS26" s="47"/>
      <c r="HT26" s="47"/>
      <c r="HU26" s="47"/>
      <c r="HV26" s="47"/>
      <c r="HW26" s="47"/>
      <c r="HX26" s="47"/>
      <c r="HY26" s="47"/>
      <c r="HZ26" s="47"/>
      <c r="IA26" s="47"/>
      <c r="IB26" s="47"/>
      <c r="IC26" s="47"/>
      <c r="ID26" s="47"/>
      <c r="IE26" s="47"/>
      <c r="IF26" s="47"/>
      <c r="IG26" s="47"/>
    </row>
    <row r="27" spans="1:245" s="48" customFormat="1" ht="20.25" customHeight="1">
      <c r="A27" s="53" t="s">
        <v>40</v>
      </c>
      <c r="B27" s="27">
        <v>4750</v>
      </c>
      <c r="C27" s="27">
        <v>4486</v>
      </c>
      <c r="D27" s="27">
        <f t="shared" si="1"/>
        <v>4486</v>
      </c>
      <c r="E27" s="27"/>
      <c r="F27" s="42">
        <f t="shared" si="0"/>
        <v>-264</v>
      </c>
      <c r="G27" s="41">
        <f t="shared" si="3"/>
        <v>-5.5578947368421057</v>
      </c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47"/>
      <c r="AP27" s="47"/>
      <c r="AQ27" s="47"/>
      <c r="AR27" s="47"/>
      <c r="AS27" s="47"/>
      <c r="AT27" s="47"/>
      <c r="AU27" s="47"/>
      <c r="AV27" s="47"/>
      <c r="AW27" s="47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7"/>
      <c r="CA27" s="47"/>
      <c r="CB27" s="47"/>
      <c r="CC27" s="47"/>
      <c r="CD27" s="47"/>
      <c r="CE27" s="47"/>
      <c r="CF27" s="47"/>
      <c r="CG27" s="47"/>
      <c r="CH27" s="47"/>
      <c r="CI27" s="47"/>
      <c r="CJ27" s="47"/>
      <c r="CK27" s="47"/>
      <c r="CL27" s="47"/>
      <c r="CM27" s="47"/>
      <c r="CN27" s="47"/>
      <c r="CO27" s="47"/>
      <c r="CP27" s="47"/>
      <c r="CQ27" s="47"/>
      <c r="CR27" s="47"/>
      <c r="CS27" s="47"/>
      <c r="CT27" s="47"/>
      <c r="CU27" s="47"/>
      <c r="CV27" s="47"/>
      <c r="CW27" s="47"/>
      <c r="CX27" s="47"/>
      <c r="CY27" s="47"/>
      <c r="CZ27" s="47"/>
      <c r="DA27" s="47"/>
      <c r="DB27" s="47"/>
      <c r="DC27" s="47"/>
      <c r="DD27" s="47"/>
      <c r="DE27" s="47"/>
      <c r="DF27" s="47"/>
      <c r="DG27" s="47"/>
      <c r="DH27" s="47"/>
      <c r="DI27" s="47"/>
      <c r="DJ27" s="47"/>
      <c r="DK27" s="47"/>
      <c r="DL27" s="47"/>
      <c r="DM27" s="47"/>
      <c r="DN27" s="47"/>
      <c r="DO27" s="47"/>
      <c r="DP27" s="47"/>
      <c r="DQ27" s="47"/>
      <c r="DR27" s="47"/>
      <c r="DS27" s="47"/>
      <c r="DT27" s="47"/>
      <c r="DU27" s="47"/>
      <c r="DV27" s="47"/>
      <c r="DW27" s="47"/>
      <c r="DX27" s="47"/>
      <c r="DY27" s="47"/>
      <c r="DZ27" s="47"/>
      <c r="EA27" s="47"/>
      <c r="EB27" s="47"/>
      <c r="EC27" s="47"/>
      <c r="ED27" s="47"/>
      <c r="EE27" s="47"/>
      <c r="EF27" s="47"/>
      <c r="EG27" s="47"/>
      <c r="EH27" s="47"/>
      <c r="EI27" s="47"/>
      <c r="EJ27" s="47"/>
      <c r="EK27" s="47"/>
      <c r="EL27" s="47"/>
      <c r="EM27" s="47"/>
      <c r="EN27" s="47"/>
      <c r="EO27" s="47"/>
      <c r="EP27" s="47"/>
      <c r="EQ27" s="47"/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7"/>
      <c r="FE27" s="47"/>
      <c r="FF27" s="47"/>
      <c r="FG27" s="47"/>
      <c r="FH27" s="47"/>
      <c r="FI27" s="47"/>
      <c r="FJ27" s="47"/>
      <c r="FK27" s="47"/>
      <c r="FL27" s="47"/>
      <c r="FM27" s="47"/>
      <c r="FN27" s="47"/>
      <c r="FO27" s="47"/>
      <c r="FP27" s="47"/>
      <c r="FQ27" s="47"/>
      <c r="FR27" s="47"/>
      <c r="FS27" s="47"/>
      <c r="FT27" s="47"/>
      <c r="FU27" s="47"/>
      <c r="FV27" s="47"/>
      <c r="FW27" s="47"/>
      <c r="FX27" s="47"/>
      <c r="FY27" s="47"/>
      <c r="FZ27" s="47"/>
      <c r="GA27" s="47"/>
      <c r="GB27" s="47"/>
      <c r="GC27" s="47"/>
      <c r="GD27" s="47"/>
      <c r="GE27" s="47"/>
      <c r="GF27" s="47"/>
      <c r="GG27" s="47"/>
      <c r="GH27" s="47"/>
      <c r="GI27" s="47"/>
      <c r="GJ27" s="47"/>
      <c r="GK27" s="47"/>
      <c r="GL27" s="47"/>
      <c r="GM27" s="47"/>
      <c r="GN27" s="47"/>
      <c r="GO27" s="47"/>
      <c r="GP27" s="47"/>
      <c r="GQ27" s="47"/>
      <c r="GR27" s="47"/>
      <c r="GS27" s="47"/>
      <c r="GT27" s="47"/>
      <c r="GU27" s="47"/>
      <c r="GV27" s="47"/>
      <c r="GW27" s="47"/>
      <c r="GX27" s="47"/>
      <c r="GY27" s="47"/>
      <c r="GZ27" s="47"/>
      <c r="HA27" s="47"/>
      <c r="HB27" s="47"/>
      <c r="HC27" s="47"/>
      <c r="HD27" s="47"/>
      <c r="HE27" s="47"/>
      <c r="HF27" s="47"/>
      <c r="HG27" s="47"/>
      <c r="HH27" s="47"/>
      <c r="HI27" s="47"/>
      <c r="HJ27" s="47"/>
      <c r="HK27" s="47"/>
      <c r="HL27" s="47"/>
      <c r="HM27" s="47"/>
      <c r="HN27" s="47"/>
      <c r="HO27" s="47"/>
      <c r="HP27" s="47"/>
      <c r="HQ27" s="47"/>
      <c r="HR27" s="47"/>
      <c r="HS27" s="47"/>
      <c r="HT27" s="47"/>
      <c r="HU27" s="47"/>
      <c r="HV27" s="47"/>
      <c r="HW27" s="47"/>
      <c r="HX27" s="47"/>
      <c r="HY27" s="47"/>
      <c r="HZ27" s="47"/>
      <c r="IA27" s="47"/>
      <c r="IB27" s="47"/>
      <c r="IC27" s="47"/>
      <c r="ID27" s="47"/>
      <c r="IE27" s="47"/>
      <c r="IF27" s="47"/>
      <c r="IG27" s="47"/>
    </row>
    <row r="28" spans="1:245" s="48" customFormat="1" ht="20.25" customHeight="1">
      <c r="A28" s="53" t="s">
        <v>41</v>
      </c>
      <c r="B28" s="27">
        <v>4257.6970000000001</v>
      </c>
      <c r="C28" s="27">
        <v>6398.7200999999995</v>
      </c>
      <c r="D28" s="27">
        <f t="shared" si="1"/>
        <v>6398.7200999999995</v>
      </c>
      <c r="E28" s="27"/>
      <c r="F28" s="42">
        <f t="shared" si="0"/>
        <v>2141.0230999999994</v>
      </c>
      <c r="G28" s="41">
        <f t="shared" si="3"/>
        <v>50.285943316304547</v>
      </c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47"/>
      <c r="AP28" s="47"/>
      <c r="AQ28" s="47"/>
      <c r="AR28" s="47"/>
      <c r="AS28" s="47"/>
      <c r="AT28" s="47"/>
      <c r="AU28" s="47"/>
      <c r="AV28" s="47"/>
      <c r="AW28" s="47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7"/>
      <c r="CA28" s="47"/>
      <c r="CB28" s="47"/>
      <c r="CC28" s="47"/>
      <c r="CD28" s="47"/>
      <c r="CE28" s="47"/>
      <c r="CF28" s="47"/>
      <c r="CG28" s="47"/>
      <c r="CH28" s="47"/>
      <c r="CI28" s="47"/>
      <c r="CJ28" s="47"/>
      <c r="CK28" s="47"/>
      <c r="CL28" s="47"/>
      <c r="CM28" s="47"/>
      <c r="CN28" s="47"/>
      <c r="CO28" s="47"/>
      <c r="CP28" s="47"/>
      <c r="CQ28" s="47"/>
      <c r="CR28" s="47"/>
      <c r="CS28" s="47"/>
      <c r="CT28" s="47"/>
      <c r="CU28" s="47"/>
      <c r="CV28" s="47"/>
      <c r="CW28" s="47"/>
      <c r="CX28" s="47"/>
      <c r="CY28" s="47"/>
      <c r="CZ28" s="47"/>
      <c r="DA28" s="47"/>
      <c r="DB28" s="47"/>
      <c r="DC28" s="47"/>
      <c r="DD28" s="47"/>
      <c r="DE28" s="47"/>
      <c r="DF28" s="47"/>
      <c r="DG28" s="47"/>
      <c r="DH28" s="47"/>
      <c r="DI28" s="47"/>
      <c r="DJ28" s="47"/>
      <c r="DK28" s="47"/>
      <c r="DL28" s="47"/>
      <c r="DM28" s="47"/>
      <c r="DN28" s="47"/>
      <c r="DO28" s="47"/>
      <c r="DP28" s="47"/>
      <c r="DQ28" s="47"/>
      <c r="DR28" s="47"/>
      <c r="DS28" s="47"/>
      <c r="DT28" s="47"/>
      <c r="DU28" s="47"/>
      <c r="DV28" s="47"/>
      <c r="DW28" s="47"/>
      <c r="DX28" s="47"/>
      <c r="DY28" s="47"/>
      <c r="DZ28" s="47"/>
      <c r="EA28" s="47"/>
      <c r="EB28" s="47"/>
      <c r="EC28" s="47"/>
      <c r="ED28" s="47"/>
      <c r="EE28" s="47"/>
      <c r="EF28" s="47"/>
      <c r="EG28" s="47"/>
      <c r="EH28" s="47"/>
      <c r="EI28" s="47"/>
      <c r="EJ28" s="47"/>
      <c r="EK28" s="47"/>
      <c r="EL28" s="47"/>
      <c r="EM28" s="47"/>
      <c r="EN28" s="47"/>
      <c r="EO28" s="47"/>
      <c r="EP28" s="47"/>
      <c r="EQ28" s="47"/>
      <c r="ER28" s="47"/>
      <c r="ES28" s="47"/>
      <c r="ET28" s="47"/>
      <c r="EU28" s="47"/>
      <c r="EV28" s="47"/>
      <c r="EW28" s="47"/>
      <c r="EX28" s="47"/>
      <c r="EY28" s="47"/>
      <c r="EZ28" s="47"/>
      <c r="FA28" s="47"/>
      <c r="FB28" s="47"/>
      <c r="FC28" s="47"/>
      <c r="FD28" s="47"/>
      <c r="FE28" s="47"/>
      <c r="FF28" s="47"/>
      <c r="FG28" s="47"/>
      <c r="FH28" s="47"/>
      <c r="FI28" s="47"/>
      <c r="FJ28" s="47"/>
      <c r="FK28" s="47"/>
      <c r="FL28" s="47"/>
      <c r="FM28" s="47"/>
      <c r="FN28" s="47"/>
      <c r="FO28" s="47"/>
      <c r="FP28" s="47"/>
      <c r="FQ28" s="47"/>
      <c r="FR28" s="47"/>
      <c r="FS28" s="47"/>
      <c r="FT28" s="47"/>
      <c r="FU28" s="47"/>
      <c r="FV28" s="47"/>
      <c r="FW28" s="47"/>
      <c r="FX28" s="47"/>
      <c r="FY28" s="47"/>
      <c r="FZ28" s="47"/>
      <c r="GA28" s="47"/>
      <c r="GB28" s="47"/>
      <c r="GC28" s="47"/>
      <c r="GD28" s="47"/>
      <c r="GE28" s="47"/>
      <c r="GF28" s="47"/>
      <c r="GG28" s="47"/>
      <c r="GH28" s="47"/>
      <c r="GI28" s="47"/>
      <c r="GJ28" s="47"/>
      <c r="GK28" s="47"/>
      <c r="GL28" s="47"/>
      <c r="GM28" s="47"/>
      <c r="GN28" s="47"/>
      <c r="GO28" s="47"/>
      <c r="GP28" s="47"/>
      <c r="GQ28" s="47"/>
      <c r="GR28" s="47"/>
      <c r="GS28" s="47"/>
      <c r="GT28" s="47"/>
      <c r="GU28" s="47"/>
      <c r="GV28" s="47"/>
      <c r="GW28" s="47"/>
      <c r="GX28" s="47"/>
      <c r="GY28" s="47"/>
      <c r="GZ28" s="47"/>
      <c r="HA28" s="47"/>
      <c r="HB28" s="47"/>
      <c r="HC28" s="47"/>
      <c r="HD28" s="47"/>
      <c r="HE28" s="47"/>
      <c r="HF28" s="47"/>
      <c r="HG28" s="47"/>
      <c r="HH28" s="47"/>
      <c r="HI28" s="47"/>
      <c r="HJ28" s="47"/>
      <c r="HK28" s="47"/>
      <c r="HL28" s="47"/>
      <c r="HM28" s="47"/>
      <c r="HN28" s="47"/>
      <c r="HO28" s="47"/>
      <c r="HP28" s="47"/>
      <c r="HQ28" s="47"/>
      <c r="HR28" s="47"/>
      <c r="HS28" s="47"/>
      <c r="HT28" s="47"/>
      <c r="HU28" s="47"/>
      <c r="HV28" s="47"/>
      <c r="HW28" s="47"/>
      <c r="HX28" s="47"/>
      <c r="HY28" s="47"/>
      <c r="HZ28" s="47"/>
      <c r="IA28" s="47"/>
      <c r="IB28" s="47"/>
      <c r="IC28" s="47"/>
      <c r="ID28" s="47"/>
      <c r="IE28" s="47"/>
      <c r="IF28" s="47"/>
      <c r="IG28" s="47"/>
    </row>
    <row r="29" spans="1:245" s="48" customFormat="1" ht="20.25" customHeight="1">
      <c r="A29" s="53" t="s">
        <v>42</v>
      </c>
      <c r="B29" s="27">
        <v>5820</v>
      </c>
      <c r="C29" s="27">
        <v>5800</v>
      </c>
      <c r="D29" s="27">
        <f t="shared" si="1"/>
        <v>5800</v>
      </c>
      <c r="E29" s="27"/>
      <c r="F29" s="42">
        <f t="shared" si="0"/>
        <v>-20</v>
      </c>
      <c r="G29" s="41">
        <f t="shared" si="3"/>
        <v>-0.3436426116838488</v>
      </c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7"/>
      <c r="CA29" s="47"/>
      <c r="CB29" s="47"/>
      <c r="CC29" s="47"/>
      <c r="CD29" s="47"/>
      <c r="CE29" s="47"/>
      <c r="CF29" s="47"/>
      <c r="CG29" s="47"/>
      <c r="CH29" s="47"/>
      <c r="CI29" s="47"/>
      <c r="CJ29" s="47"/>
      <c r="CK29" s="47"/>
      <c r="CL29" s="47"/>
      <c r="CM29" s="47"/>
      <c r="CN29" s="47"/>
      <c r="CO29" s="47"/>
      <c r="CP29" s="47"/>
      <c r="CQ29" s="47"/>
      <c r="CR29" s="47"/>
      <c r="CS29" s="47"/>
      <c r="CT29" s="47"/>
      <c r="CU29" s="47"/>
      <c r="CV29" s="47"/>
      <c r="CW29" s="47"/>
      <c r="CX29" s="47"/>
      <c r="CY29" s="47"/>
      <c r="CZ29" s="47"/>
      <c r="DA29" s="47"/>
      <c r="DB29" s="47"/>
      <c r="DC29" s="47"/>
      <c r="DD29" s="47"/>
      <c r="DE29" s="47"/>
      <c r="DF29" s="47"/>
      <c r="DG29" s="47"/>
      <c r="DH29" s="47"/>
      <c r="DI29" s="47"/>
      <c r="DJ29" s="47"/>
      <c r="DK29" s="47"/>
      <c r="DL29" s="47"/>
      <c r="DM29" s="47"/>
      <c r="DN29" s="47"/>
      <c r="DO29" s="47"/>
      <c r="DP29" s="47"/>
      <c r="DQ29" s="47"/>
      <c r="DR29" s="47"/>
      <c r="DS29" s="47"/>
      <c r="DT29" s="47"/>
      <c r="DU29" s="47"/>
      <c r="DV29" s="47"/>
      <c r="DW29" s="47"/>
      <c r="DX29" s="47"/>
      <c r="DY29" s="47"/>
      <c r="DZ29" s="47"/>
      <c r="EA29" s="47"/>
      <c r="EB29" s="47"/>
      <c r="EC29" s="47"/>
      <c r="ED29" s="47"/>
      <c r="EE29" s="47"/>
      <c r="EF29" s="47"/>
      <c r="EG29" s="47"/>
      <c r="EH29" s="47"/>
      <c r="EI29" s="47"/>
      <c r="EJ29" s="47"/>
      <c r="EK29" s="47"/>
      <c r="EL29" s="47"/>
      <c r="EM29" s="47"/>
      <c r="EN29" s="47"/>
      <c r="EO29" s="47"/>
      <c r="EP29" s="47"/>
      <c r="EQ29" s="47"/>
      <c r="ER29" s="47"/>
      <c r="ES29" s="47"/>
      <c r="ET29" s="47"/>
      <c r="EU29" s="47"/>
      <c r="EV29" s="47"/>
      <c r="EW29" s="47"/>
      <c r="EX29" s="47"/>
      <c r="EY29" s="47"/>
      <c r="EZ29" s="47"/>
      <c r="FA29" s="47"/>
      <c r="FB29" s="47"/>
      <c r="FC29" s="47"/>
      <c r="FD29" s="47"/>
      <c r="FE29" s="47"/>
      <c r="FF29" s="47"/>
      <c r="FG29" s="47"/>
      <c r="FH29" s="47"/>
      <c r="FI29" s="47"/>
      <c r="FJ29" s="47"/>
      <c r="FK29" s="47"/>
      <c r="FL29" s="47"/>
      <c r="FM29" s="47"/>
      <c r="FN29" s="47"/>
      <c r="FO29" s="47"/>
      <c r="FP29" s="47"/>
      <c r="FQ29" s="47"/>
      <c r="FR29" s="47"/>
      <c r="FS29" s="47"/>
      <c r="FT29" s="47"/>
      <c r="FU29" s="47"/>
      <c r="FV29" s="47"/>
      <c r="FW29" s="47"/>
      <c r="FX29" s="47"/>
      <c r="FY29" s="47"/>
      <c r="FZ29" s="47"/>
      <c r="GA29" s="47"/>
      <c r="GB29" s="47"/>
      <c r="GC29" s="47"/>
      <c r="GD29" s="47"/>
      <c r="GE29" s="47"/>
      <c r="GF29" s="47"/>
      <c r="GG29" s="47"/>
      <c r="GH29" s="47"/>
      <c r="GI29" s="47"/>
      <c r="GJ29" s="47"/>
      <c r="GK29" s="47"/>
      <c r="GL29" s="47"/>
      <c r="GM29" s="47"/>
      <c r="GN29" s="47"/>
      <c r="GO29" s="47"/>
      <c r="GP29" s="47"/>
      <c r="GQ29" s="47"/>
      <c r="GR29" s="47"/>
      <c r="GS29" s="47"/>
      <c r="GT29" s="47"/>
      <c r="GU29" s="47"/>
      <c r="GV29" s="47"/>
      <c r="GW29" s="47"/>
      <c r="GX29" s="47"/>
      <c r="GY29" s="47"/>
      <c r="GZ29" s="47"/>
      <c r="HA29" s="47"/>
      <c r="HB29" s="47"/>
      <c r="HC29" s="47"/>
      <c r="HD29" s="47"/>
      <c r="HE29" s="47"/>
      <c r="HF29" s="47"/>
      <c r="HG29" s="47"/>
      <c r="HH29" s="47"/>
      <c r="HI29" s="47"/>
      <c r="HJ29" s="47"/>
      <c r="HK29" s="47"/>
      <c r="HL29" s="47"/>
      <c r="HM29" s="47"/>
      <c r="HN29" s="47"/>
      <c r="HO29" s="47"/>
      <c r="HP29" s="47"/>
      <c r="HQ29" s="47"/>
      <c r="HR29" s="47"/>
      <c r="HS29" s="47"/>
      <c r="HT29" s="47"/>
      <c r="HU29" s="47"/>
      <c r="HV29" s="47"/>
      <c r="HW29" s="47"/>
      <c r="HX29" s="47"/>
      <c r="HY29" s="47"/>
      <c r="HZ29" s="47"/>
      <c r="IA29" s="47"/>
      <c r="IB29" s="47"/>
      <c r="IC29" s="47"/>
      <c r="ID29" s="47"/>
      <c r="IE29" s="47"/>
      <c r="IF29" s="47"/>
      <c r="IG29" s="47"/>
    </row>
    <row r="30" spans="1:245" s="48" customFormat="1" ht="20.25" customHeight="1">
      <c r="A30" s="53" t="s">
        <v>43</v>
      </c>
      <c r="B30" s="27">
        <v>26341</v>
      </c>
      <c r="C30" s="27">
        <v>25620.2</v>
      </c>
      <c r="D30" s="27">
        <f t="shared" si="1"/>
        <v>25620.2</v>
      </c>
      <c r="E30" s="27"/>
      <c r="F30" s="42">
        <f t="shared" si="0"/>
        <v>-720.79999999999927</v>
      </c>
      <c r="G30" s="41">
        <f t="shared" si="3"/>
        <v>-2.7364185110663954</v>
      </c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7"/>
      <c r="CA30" s="47"/>
      <c r="CB30" s="47"/>
      <c r="CC30" s="47"/>
      <c r="CD30" s="47"/>
      <c r="CE30" s="47"/>
      <c r="CF30" s="47"/>
      <c r="CG30" s="47"/>
      <c r="CH30" s="47"/>
      <c r="CI30" s="47"/>
      <c r="CJ30" s="47"/>
      <c r="CK30" s="47"/>
      <c r="CL30" s="47"/>
      <c r="CM30" s="47"/>
      <c r="CN30" s="47"/>
      <c r="CO30" s="47"/>
      <c r="CP30" s="47"/>
      <c r="CQ30" s="47"/>
      <c r="CR30" s="47"/>
      <c r="CS30" s="47"/>
      <c r="CT30" s="47"/>
      <c r="CU30" s="47"/>
      <c r="CV30" s="47"/>
      <c r="CW30" s="47"/>
      <c r="CX30" s="47"/>
      <c r="CY30" s="47"/>
      <c r="CZ30" s="47"/>
      <c r="DA30" s="47"/>
      <c r="DB30" s="47"/>
      <c r="DC30" s="47"/>
      <c r="DD30" s="47"/>
      <c r="DE30" s="47"/>
      <c r="DF30" s="47"/>
      <c r="DG30" s="47"/>
      <c r="DH30" s="47"/>
      <c r="DI30" s="47"/>
      <c r="DJ30" s="47"/>
      <c r="DK30" s="47"/>
      <c r="DL30" s="47"/>
      <c r="DM30" s="47"/>
      <c r="DN30" s="47"/>
      <c r="DO30" s="47"/>
      <c r="DP30" s="47"/>
      <c r="DQ30" s="47"/>
      <c r="DR30" s="47"/>
      <c r="DS30" s="47"/>
      <c r="DT30" s="47"/>
      <c r="DU30" s="47"/>
      <c r="DV30" s="47"/>
      <c r="DW30" s="47"/>
      <c r="DX30" s="47"/>
      <c r="DY30" s="47"/>
      <c r="DZ30" s="47"/>
      <c r="EA30" s="47"/>
      <c r="EB30" s="47"/>
      <c r="EC30" s="47"/>
      <c r="ED30" s="47"/>
      <c r="EE30" s="47"/>
      <c r="EF30" s="47"/>
      <c r="EG30" s="47"/>
      <c r="EH30" s="47"/>
      <c r="EI30" s="47"/>
      <c r="EJ30" s="47"/>
      <c r="EK30" s="47"/>
      <c r="EL30" s="47"/>
      <c r="EM30" s="47"/>
      <c r="EN30" s="47"/>
      <c r="EO30" s="47"/>
      <c r="EP30" s="47"/>
      <c r="EQ30" s="47"/>
      <c r="ER30" s="47"/>
      <c r="ES30" s="47"/>
      <c r="ET30" s="47"/>
      <c r="EU30" s="47"/>
      <c r="EV30" s="47"/>
      <c r="EW30" s="47"/>
      <c r="EX30" s="47"/>
      <c r="EY30" s="47"/>
      <c r="EZ30" s="47"/>
      <c r="FA30" s="47"/>
      <c r="FB30" s="47"/>
      <c r="FC30" s="47"/>
      <c r="FD30" s="47"/>
      <c r="FE30" s="47"/>
      <c r="FF30" s="47"/>
      <c r="FG30" s="47"/>
      <c r="FH30" s="47"/>
      <c r="FI30" s="47"/>
      <c r="FJ30" s="47"/>
      <c r="FK30" s="47"/>
      <c r="FL30" s="47"/>
      <c r="FM30" s="47"/>
      <c r="FN30" s="47"/>
      <c r="FO30" s="47"/>
      <c r="FP30" s="47"/>
      <c r="FQ30" s="47"/>
      <c r="FR30" s="47"/>
      <c r="FS30" s="47"/>
      <c r="FT30" s="47"/>
      <c r="FU30" s="47"/>
      <c r="FV30" s="47"/>
      <c r="FW30" s="47"/>
      <c r="FX30" s="47"/>
      <c r="FY30" s="47"/>
      <c r="FZ30" s="47"/>
      <c r="GA30" s="47"/>
      <c r="GB30" s="47"/>
      <c r="GC30" s="47"/>
      <c r="GD30" s="47"/>
      <c r="GE30" s="47"/>
      <c r="GF30" s="47"/>
      <c r="GG30" s="47"/>
      <c r="GH30" s="47"/>
      <c r="GI30" s="47"/>
      <c r="GJ30" s="47"/>
      <c r="GK30" s="47"/>
      <c r="GL30" s="47"/>
      <c r="GM30" s="47"/>
      <c r="GN30" s="47"/>
      <c r="GO30" s="47"/>
      <c r="GP30" s="47"/>
      <c r="GQ30" s="47"/>
      <c r="GR30" s="47"/>
      <c r="GS30" s="47"/>
      <c r="GT30" s="47"/>
      <c r="GU30" s="47"/>
      <c r="GV30" s="47"/>
      <c r="GW30" s="47"/>
      <c r="GX30" s="47"/>
      <c r="GY30" s="47"/>
      <c r="GZ30" s="47"/>
      <c r="HA30" s="47"/>
      <c r="HB30" s="47"/>
      <c r="HC30" s="47"/>
      <c r="HD30" s="47"/>
      <c r="HE30" s="47"/>
      <c r="HF30" s="47"/>
      <c r="HG30" s="47"/>
      <c r="HH30" s="47"/>
      <c r="HI30" s="47"/>
      <c r="HJ30" s="47"/>
      <c r="HK30" s="47"/>
      <c r="HL30" s="47"/>
      <c r="HM30" s="47"/>
      <c r="HN30" s="47"/>
      <c r="HO30" s="47"/>
      <c r="HP30" s="47"/>
      <c r="HQ30" s="47"/>
      <c r="HR30" s="47"/>
      <c r="HS30" s="47"/>
      <c r="HT30" s="47"/>
      <c r="HU30" s="47"/>
      <c r="HV30" s="47"/>
      <c r="HW30" s="47"/>
      <c r="HX30" s="47"/>
      <c r="HY30" s="47"/>
      <c r="HZ30" s="47"/>
      <c r="IA30" s="47"/>
      <c r="IB30" s="47"/>
      <c r="IC30" s="47"/>
      <c r="ID30" s="47"/>
      <c r="IE30" s="47"/>
      <c r="IF30" s="47"/>
      <c r="IG30" s="47"/>
    </row>
    <row r="31" spans="1:245" s="48" customFormat="1" ht="20.25" customHeight="1">
      <c r="A31" s="53" t="s">
        <v>44</v>
      </c>
      <c r="B31" s="27">
        <v>205</v>
      </c>
      <c r="C31" s="27">
        <v>207.29</v>
      </c>
      <c r="D31" s="27">
        <f t="shared" si="1"/>
        <v>207.29</v>
      </c>
      <c r="E31" s="27"/>
      <c r="F31" s="42">
        <f t="shared" si="0"/>
        <v>2.289999999999992</v>
      </c>
      <c r="G31" s="41">
        <f t="shared" si="3"/>
        <v>1.1170731707317034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7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7"/>
      <c r="CA31" s="47"/>
      <c r="CB31" s="47"/>
      <c r="CC31" s="47"/>
      <c r="CD31" s="47"/>
      <c r="CE31" s="47"/>
      <c r="CF31" s="47"/>
      <c r="CG31" s="47"/>
      <c r="CH31" s="47"/>
      <c r="CI31" s="47"/>
      <c r="CJ31" s="47"/>
      <c r="CK31" s="47"/>
      <c r="CL31" s="47"/>
      <c r="CM31" s="47"/>
      <c r="CN31" s="47"/>
      <c r="CO31" s="47"/>
      <c r="CP31" s="47"/>
      <c r="CQ31" s="47"/>
      <c r="CR31" s="47"/>
      <c r="CS31" s="47"/>
      <c r="CT31" s="47"/>
      <c r="CU31" s="47"/>
      <c r="CV31" s="47"/>
      <c r="CW31" s="47"/>
      <c r="CX31" s="47"/>
      <c r="CY31" s="47"/>
      <c r="CZ31" s="47"/>
      <c r="DA31" s="47"/>
      <c r="DB31" s="47"/>
      <c r="DC31" s="47"/>
      <c r="DD31" s="47"/>
      <c r="DE31" s="47"/>
      <c r="DF31" s="47"/>
      <c r="DG31" s="47"/>
      <c r="DH31" s="47"/>
      <c r="DI31" s="47"/>
      <c r="DJ31" s="47"/>
      <c r="DK31" s="47"/>
      <c r="DL31" s="47"/>
      <c r="DM31" s="47"/>
      <c r="DN31" s="47"/>
      <c r="DO31" s="47"/>
      <c r="DP31" s="47"/>
      <c r="DQ31" s="47"/>
      <c r="DR31" s="47"/>
      <c r="DS31" s="47"/>
      <c r="DT31" s="47"/>
      <c r="DU31" s="47"/>
      <c r="DV31" s="47"/>
      <c r="DW31" s="47"/>
      <c r="DX31" s="47"/>
      <c r="DY31" s="47"/>
      <c r="DZ31" s="47"/>
      <c r="EA31" s="47"/>
      <c r="EB31" s="47"/>
      <c r="EC31" s="47"/>
      <c r="ED31" s="47"/>
      <c r="EE31" s="47"/>
      <c r="EF31" s="47"/>
      <c r="EG31" s="47"/>
      <c r="EH31" s="47"/>
      <c r="EI31" s="47"/>
      <c r="EJ31" s="47"/>
      <c r="EK31" s="47"/>
      <c r="EL31" s="47"/>
      <c r="EM31" s="47"/>
      <c r="EN31" s="47"/>
      <c r="EO31" s="47"/>
      <c r="EP31" s="47"/>
      <c r="EQ31" s="47"/>
      <c r="ER31" s="47"/>
      <c r="ES31" s="47"/>
      <c r="ET31" s="47"/>
      <c r="EU31" s="47"/>
      <c r="EV31" s="47"/>
      <c r="EW31" s="47"/>
      <c r="EX31" s="47"/>
      <c r="EY31" s="47"/>
      <c r="EZ31" s="47"/>
      <c r="FA31" s="47"/>
      <c r="FB31" s="47"/>
      <c r="FC31" s="47"/>
      <c r="FD31" s="47"/>
      <c r="FE31" s="47"/>
      <c r="FF31" s="47"/>
      <c r="FG31" s="47"/>
      <c r="FH31" s="47"/>
      <c r="FI31" s="47"/>
      <c r="FJ31" s="47"/>
      <c r="FK31" s="47"/>
      <c r="FL31" s="47"/>
      <c r="FM31" s="47"/>
      <c r="FN31" s="47"/>
      <c r="FO31" s="47"/>
      <c r="FP31" s="47"/>
      <c r="FQ31" s="47"/>
      <c r="FR31" s="47"/>
      <c r="FS31" s="47"/>
      <c r="FT31" s="47"/>
      <c r="FU31" s="47"/>
      <c r="FV31" s="47"/>
      <c r="FW31" s="47"/>
      <c r="FX31" s="47"/>
      <c r="FY31" s="47"/>
      <c r="FZ31" s="47"/>
      <c r="GA31" s="47"/>
      <c r="GB31" s="47"/>
      <c r="GC31" s="47"/>
      <c r="GD31" s="47"/>
      <c r="GE31" s="47"/>
      <c r="GF31" s="47"/>
      <c r="GG31" s="47"/>
      <c r="GH31" s="47"/>
      <c r="GI31" s="47"/>
      <c r="GJ31" s="47"/>
      <c r="GK31" s="47"/>
      <c r="GL31" s="47"/>
      <c r="GM31" s="47"/>
      <c r="GN31" s="47"/>
      <c r="GO31" s="47"/>
      <c r="GP31" s="47"/>
      <c r="GQ31" s="47"/>
      <c r="GR31" s="47"/>
      <c r="GS31" s="47"/>
      <c r="GT31" s="47"/>
      <c r="GU31" s="47"/>
      <c r="GV31" s="47"/>
      <c r="GW31" s="47"/>
      <c r="GX31" s="47"/>
      <c r="GY31" s="47"/>
      <c r="GZ31" s="47"/>
      <c r="HA31" s="47"/>
      <c r="HB31" s="47"/>
      <c r="HC31" s="47"/>
      <c r="HD31" s="47"/>
      <c r="HE31" s="47"/>
      <c r="HF31" s="47"/>
      <c r="HG31" s="47"/>
      <c r="HH31" s="47"/>
      <c r="HI31" s="47"/>
      <c r="HJ31" s="47"/>
      <c r="HK31" s="47"/>
      <c r="HL31" s="47"/>
      <c r="HM31" s="47"/>
      <c r="HN31" s="47"/>
      <c r="HO31" s="47"/>
      <c r="HP31" s="47"/>
      <c r="HQ31" s="47"/>
      <c r="HR31" s="47"/>
      <c r="HS31" s="47"/>
      <c r="HT31" s="47"/>
      <c r="HU31" s="47"/>
      <c r="HV31" s="47"/>
      <c r="HW31" s="47"/>
      <c r="HX31" s="47"/>
      <c r="HY31" s="47"/>
      <c r="HZ31" s="47"/>
      <c r="IA31" s="47"/>
      <c r="IB31" s="47"/>
      <c r="IC31" s="47"/>
      <c r="ID31" s="47"/>
      <c r="IE31" s="47"/>
      <c r="IF31" s="47"/>
      <c r="IG31" s="47"/>
    </row>
    <row r="32" spans="1:245" s="43" customFormat="1" ht="20.25" customHeight="1">
      <c r="A32" s="53" t="s">
        <v>45</v>
      </c>
      <c r="B32" s="27">
        <v>2940.18986</v>
      </c>
      <c r="C32" s="27">
        <v>1196</v>
      </c>
      <c r="D32" s="27">
        <f t="shared" si="1"/>
        <v>1196</v>
      </c>
      <c r="E32" s="27"/>
      <c r="F32" s="42">
        <f t="shared" si="0"/>
        <v>-1744.18986</v>
      </c>
      <c r="G32" s="41">
        <f t="shared" si="3"/>
        <v>-59.322354781537811</v>
      </c>
      <c r="IH32" s="44"/>
      <c r="II32" s="44"/>
      <c r="IJ32" s="44"/>
      <c r="IK32" s="44"/>
    </row>
    <row r="33" spans="1:245" s="43" customFormat="1" ht="20.25" customHeight="1">
      <c r="A33" s="7" t="s">
        <v>46</v>
      </c>
      <c r="B33" s="27">
        <v>124137.3077</v>
      </c>
      <c r="C33" s="27">
        <v>120091.708</v>
      </c>
      <c r="D33" s="27">
        <f t="shared" si="1"/>
        <v>120091.708</v>
      </c>
      <c r="E33" s="27"/>
      <c r="F33" s="42">
        <f t="shared" si="0"/>
        <v>-4045.5997000000061</v>
      </c>
      <c r="G33" s="41">
        <f t="shared" si="3"/>
        <v>-3.2589716781814868</v>
      </c>
      <c r="IH33" s="44"/>
      <c r="II33" s="44"/>
      <c r="IJ33" s="44"/>
      <c r="IK33" s="44"/>
    </row>
    <row r="34" spans="1:245" s="43" customFormat="1" ht="20.25" customHeight="1">
      <c r="A34" s="55" t="s">
        <v>47</v>
      </c>
      <c r="B34" s="27"/>
      <c r="C34" s="27"/>
      <c r="D34" s="27">
        <f t="shared" si="1"/>
        <v>120192</v>
      </c>
      <c r="E34" s="42">
        <v>120192</v>
      </c>
      <c r="F34" s="42">
        <f t="shared" si="0"/>
        <v>120192</v>
      </c>
      <c r="G34" s="41"/>
      <c r="IH34" s="44"/>
      <c r="II34" s="44"/>
      <c r="IJ34" s="44"/>
      <c r="IK34" s="44"/>
    </row>
    <row r="35" spans="1:245" ht="24" customHeight="1"/>
    <row r="36" spans="1:245" ht="24" customHeight="1"/>
    <row r="37" spans="1:245" ht="24" customHeight="1"/>
    <row r="38" spans="1:245" ht="24" customHeight="1"/>
    <row r="39" spans="1:245" ht="24" customHeight="1"/>
  </sheetData>
  <mergeCells count="5">
    <mergeCell ref="F4:G4"/>
    <mergeCell ref="A4:A5"/>
    <mergeCell ref="B4:B5"/>
    <mergeCell ref="C4:E4"/>
    <mergeCell ref="A2:G2"/>
  </mergeCells>
  <phoneticPr fontId="14" type="noConversion"/>
  <printOptions horizontalCentered="1"/>
  <pageMargins left="0.55118110236220474" right="0.55118110236220474" top="0.74803149606299213" bottom="0.43307086614173229" header="0.43307086614173229" footer="0.19685039370078741"/>
  <pageSetup paperSize="9" firstPageNumber="7" orientation="portrait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"/>
  <sheetViews>
    <sheetView workbookViewId="0">
      <pane ySplit="6" topLeftCell="A16" activePane="bottomLeft" state="frozen"/>
      <selection activeCell="H9" sqref="H9"/>
      <selection pane="bottomLeft" activeCell="G23" sqref="G23"/>
    </sheetView>
  </sheetViews>
  <sheetFormatPr defaultRowHeight="14.25"/>
  <cols>
    <col min="1" max="1" width="35.25" customWidth="1"/>
    <col min="2" max="2" width="10.25" customWidth="1"/>
    <col min="3" max="5" width="9.625" customWidth="1"/>
    <col min="6" max="6" width="10.375" customWidth="1"/>
    <col min="7" max="7" width="8.375" customWidth="1"/>
  </cols>
  <sheetData>
    <row r="1" spans="1:7" s="9" customFormat="1" ht="18.75">
      <c r="A1" s="140" t="s">
        <v>109</v>
      </c>
      <c r="B1" s="8"/>
    </row>
    <row r="2" spans="1:7" ht="25.5">
      <c r="A2" s="164" t="s">
        <v>115</v>
      </c>
      <c r="B2" s="164"/>
      <c r="C2" s="164"/>
      <c r="D2" s="164"/>
      <c r="E2" s="164"/>
      <c r="F2" s="164"/>
      <c r="G2" s="164"/>
    </row>
    <row r="3" spans="1:7" ht="24">
      <c r="A3" s="64"/>
      <c r="B3" s="64"/>
      <c r="C3" s="64"/>
      <c r="D3" s="64"/>
      <c r="E3" s="64"/>
      <c r="F3" s="167" t="s">
        <v>111</v>
      </c>
      <c r="G3" s="167"/>
    </row>
    <row r="4" spans="1:7" s="72" customFormat="1" ht="31.5" customHeight="1">
      <c r="A4" s="162" t="s">
        <v>120</v>
      </c>
      <c r="B4" s="162" t="s">
        <v>2</v>
      </c>
      <c r="C4" s="160" t="s">
        <v>130</v>
      </c>
      <c r="D4" s="161"/>
      <c r="E4" s="161"/>
      <c r="F4" s="165" t="s">
        <v>121</v>
      </c>
      <c r="G4" s="166"/>
    </row>
    <row r="5" spans="1:7" s="72" customFormat="1" ht="31.5" customHeight="1">
      <c r="A5" s="163"/>
      <c r="B5" s="163"/>
      <c r="C5" s="80" t="s">
        <v>128</v>
      </c>
      <c r="D5" s="80" t="s">
        <v>129</v>
      </c>
      <c r="E5" s="134" t="s">
        <v>153</v>
      </c>
      <c r="F5" s="74" t="s">
        <v>3</v>
      </c>
      <c r="G5" s="74" t="s">
        <v>4</v>
      </c>
    </row>
    <row r="6" spans="1:7" s="72" customFormat="1" ht="31.5" customHeight="1">
      <c r="A6" s="75" t="s">
        <v>122</v>
      </c>
      <c r="B6" s="39">
        <f>B7+B16</f>
        <v>533257</v>
      </c>
      <c r="C6" s="39">
        <f t="shared" ref="C6:D6" si="0">C7+C16</f>
        <v>346040</v>
      </c>
      <c r="D6" s="39">
        <f t="shared" si="0"/>
        <v>461326</v>
      </c>
      <c r="E6" s="39">
        <f>E7+E16</f>
        <v>115286</v>
      </c>
      <c r="F6" s="39">
        <f>D6-B6</f>
        <v>-71931</v>
      </c>
      <c r="G6" s="40">
        <f t="shared" ref="G6:G14" si="1">F6/B6*100</f>
        <v>-13.488993112139175</v>
      </c>
    </row>
    <row r="7" spans="1:7" s="72" customFormat="1" ht="31.5" customHeight="1">
      <c r="A7" s="76" t="s">
        <v>123</v>
      </c>
      <c r="B7" s="39">
        <f>SUM(B8:B15)</f>
        <v>177524</v>
      </c>
      <c r="C7" s="39">
        <f t="shared" ref="C7:D7" si="2">SUM(C8:C15)</f>
        <v>339240</v>
      </c>
      <c r="D7" s="39">
        <f t="shared" si="2"/>
        <v>339240</v>
      </c>
      <c r="E7" s="39">
        <f>SUM(E8:E14)</f>
        <v>0</v>
      </c>
      <c r="F7" s="39">
        <f t="shared" ref="F7:F23" si="3">D7-B7</f>
        <v>161716</v>
      </c>
      <c r="G7" s="40">
        <f t="shared" si="1"/>
        <v>91.095288524368527</v>
      </c>
    </row>
    <row r="8" spans="1:7" s="72" customFormat="1" ht="31.5" customHeight="1">
      <c r="A8" s="77" t="s">
        <v>154</v>
      </c>
      <c r="B8" s="27">
        <v>512</v>
      </c>
      <c r="C8" s="27">
        <v>2311</v>
      </c>
      <c r="D8" s="27">
        <v>2311</v>
      </c>
      <c r="E8" s="27"/>
      <c r="F8" s="27">
        <f t="shared" si="3"/>
        <v>1799</v>
      </c>
      <c r="G8" s="38">
        <f t="shared" si="1"/>
        <v>351.3671875</v>
      </c>
    </row>
    <row r="9" spans="1:7" s="72" customFormat="1" ht="31.5" customHeight="1">
      <c r="A9" s="77" t="s">
        <v>155</v>
      </c>
      <c r="B9" s="27">
        <v>371</v>
      </c>
      <c r="C9" s="27">
        <v>714</v>
      </c>
      <c r="D9" s="27">
        <v>714</v>
      </c>
      <c r="E9" s="27"/>
      <c r="F9" s="27">
        <f t="shared" si="3"/>
        <v>343</v>
      </c>
      <c r="G9" s="38">
        <f t="shared" si="1"/>
        <v>92.452830188679243</v>
      </c>
    </row>
    <row r="10" spans="1:7" s="72" customFormat="1" ht="31.5" customHeight="1">
      <c r="A10" s="77" t="s">
        <v>156</v>
      </c>
      <c r="B10" s="27">
        <v>161148</v>
      </c>
      <c r="C10" s="27">
        <v>317515</v>
      </c>
      <c r="D10" s="27">
        <v>317515</v>
      </c>
      <c r="E10" s="27"/>
      <c r="F10" s="27">
        <f t="shared" si="3"/>
        <v>156367</v>
      </c>
      <c r="G10" s="38">
        <f t="shared" si="1"/>
        <v>97.033162062203687</v>
      </c>
    </row>
    <row r="11" spans="1:7" s="72" customFormat="1" ht="31.5" customHeight="1">
      <c r="A11" s="77" t="s">
        <v>157</v>
      </c>
      <c r="B11" s="27">
        <v>3363</v>
      </c>
      <c r="C11" s="27">
        <v>3800</v>
      </c>
      <c r="D11" s="27">
        <v>3800</v>
      </c>
      <c r="E11" s="27"/>
      <c r="F11" s="27">
        <f t="shared" si="3"/>
        <v>437</v>
      </c>
      <c r="G11" s="38">
        <f t="shared" si="1"/>
        <v>12.994350282485875</v>
      </c>
    </row>
    <row r="12" spans="1:7" s="72" customFormat="1" ht="31.5" customHeight="1">
      <c r="A12" s="77" t="s">
        <v>158</v>
      </c>
      <c r="B12" s="27">
        <v>6638</v>
      </c>
      <c r="C12" s="27">
        <v>8900</v>
      </c>
      <c r="D12" s="27">
        <v>8900</v>
      </c>
      <c r="E12" s="27"/>
      <c r="F12" s="27">
        <f t="shared" si="3"/>
        <v>2262</v>
      </c>
      <c r="G12" s="38">
        <f t="shared" si="1"/>
        <v>34.076529075022599</v>
      </c>
    </row>
    <row r="13" spans="1:7" s="72" customFormat="1" ht="31.5" customHeight="1">
      <c r="A13" s="78" t="s">
        <v>159</v>
      </c>
      <c r="B13" s="27">
        <v>5219</v>
      </c>
      <c r="C13" s="27">
        <v>6000</v>
      </c>
      <c r="D13" s="27">
        <v>6000</v>
      </c>
      <c r="E13" s="27"/>
      <c r="F13" s="27">
        <f t="shared" si="3"/>
        <v>781</v>
      </c>
      <c r="G13" s="38">
        <f t="shared" si="1"/>
        <v>14.964552596282813</v>
      </c>
    </row>
    <row r="14" spans="1:7" s="72" customFormat="1" ht="31.5" customHeight="1">
      <c r="A14" s="78" t="s">
        <v>160</v>
      </c>
      <c r="B14" s="27">
        <v>273</v>
      </c>
      <c r="C14" s="27"/>
      <c r="D14" s="27"/>
      <c r="E14" s="27"/>
      <c r="F14" s="27">
        <f t="shared" si="3"/>
        <v>-273</v>
      </c>
      <c r="G14" s="38">
        <f t="shared" si="1"/>
        <v>-100</v>
      </c>
    </row>
    <row r="15" spans="1:7" s="72" customFormat="1" ht="31.5" customHeight="1">
      <c r="A15" s="78" t="s">
        <v>161</v>
      </c>
      <c r="B15" s="27"/>
      <c r="C15" s="27"/>
      <c r="D15" s="27"/>
      <c r="E15" s="27"/>
      <c r="F15" s="27">
        <f t="shared" si="3"/>
        <v>0</v>
      </c>
      <c r="G15" s="38"/>
    </row>
    <row r="16" spans="1:7" s="72" customFormat="1" ht="31.5" customHeight="1">
      <c r="A16" s="76" t="s">
        <v>127</v>
      </c>
      <c r="B16" s="39">
        <f>B17+B21+B23</f>
        <v>355733</v>
      </c>
      <c r="C16" s="39">
        <f t="shared" ref="C16:D16" si="4">C17+C21+C23</f>
        <v>6800</v>
      </c>
      <c r="D16" s="39">
        <f t="shared" si="4"/>
        <v>122086</v>
      </c>
      <c r="E16" s="39">
        <f>E17+E21+E23</f>
        <v>115286</v>
      </c>
      <c r="F16" s="39">
        <f t="shared" si="3"/>
        <v>-233647</v>
      </c>
      <c r="G16" s="40">
        <f t="shared" ref="G16:G23" si="5">F16/B16*100</f>
        <v>-65.680440105359921</v>
      </c>
    </row>
    <row r="17" spans="1:7" s="72" customFormat="1" ht="31.5" customHeight="1">
      <c r="A17" s="77" t="s">
        <v>162</v>
      </c>
      <c r="B17" s="27">
        <f>SUM(B18:B20)</f>
        <v>92577</v>
      </c>
      <c r="C17" s="27">
        <f t="shared" ref="C17" si="6">C18+C19+C20</f>
        <v>0</v>
      </c>
      <c r="D17" s="27">
        <f t="shared" ref="D17" si="7">D18+D19+D20</f>
        <v>0</v>
      </c>
      <c r="E17" s="27"/>
      <c r="F17" s="27">
        <f t="shared" si="3"/>
        <v>-92577</v>
      </c>
      <c r="G17" s="38">
        <f t="shared" si="5"/>
        <v>-100</v>
      </c>
    </row>
    <row r="18" spans="1:7" s="72" customFormat="1" ht="31.5" customHeight="1">
      <c r="A18" s="77" t="s">
        <v>165</v>
      </c>
      <c r="B18" s="27">
        <v>12047</v>
      </c>
      <c r="C18" s="27"/>
      <c r="D18" s="27"/>
      <c r="E18" s="27"/>
      <c r="F18" s="27">
        <f t="shared" si="3"/>
        <v>-12047</v>
      </c>
      <c r="G18" s="38">
        <f t="shared" si="5"/>
        <v>-100</v>
      </c>
    </row>
    <row r="19" spans="1:7" s="72" customFormat="1" ht="31.5" customHeight="1">
      <c r="A19" s="77" t="s">
        <v>124</v>
      </c>
      <c r="B19" s="27">
        <v>30530</v>
      </c>
      <c r="C19" s="27"/>
      <c r="D19" s="27"/>
      <c r="E19" s="27"/>
      <c r="F19" s="27">
        <f t="shared" si="3"/>
        <v>-30530</v>
      </c>
      <c r="G19" s="38">
        <f t="shared" si="5"/>
        <v>-100</v>
      </c>
    </row>
    <row r="20" spans="1:7" s="72" customFormat="1" ht="31.5" customHeight="1">
      <c r="A20" s="77" t="s">
        <v>125</v>
      </c>
      <c r="B20" s="27">
        <v>50000</v>
      </c>
      <c r="C20" s="27"/>
      <c r="D20" s="27"/>
      <c r="E20" s="27"/>
      <c r="F20" s="27">
        <f t="shared" si="3"/>
        <v>-50000</v>
      </c>
      <c r="G20" s="38">
        <f t="shared" si="5"/>
        <v>-100</v>
      </c>
    </row>
    <row r="21" spans="1:7" s="72" customFormat="1" ht="31.5" customHeight="1">
      <c r="A21" s="77" t="s">
        <v>163</v>
      </c>
      <c r="B21" s="27">
        <v>118526</v>
      </c>
      <c r="C21" s="27">
        <f>C22</f>
        <v>6800</v>
      </c>
      <c r="D21" s="27">
        <f>D22</f>
        <v>6800</v>
      </c>
      <c r="E21" s="27"/>
      <c r="F21" s="27">
        <f t="shared" si="3"/>
        <v>-111726</v>
      </c>
      <c r="G21" s="38">
        <f t="shared" si="5"/>
        <v>-94.262862156826358</v>
      </c>
    </row>
    <row r="22" spans="1:7" s="72" customFormat="1" ht="31.5" customHeight="1">
      <c r="A22" s="77" t="s">
        <v>126</v>
      </c>
      <c r="B22" s="27">
        <v>118526</v>
      </c>
      <c r="C22" s="27">
        <v>6800</v>
      </c>
      <c r="D22" s="27">
        <v>6800</v>
      </c>
      <c r="E22" s="27"/>
      <c r="F22" s="27">
        <f t="shared" si="3"/>
        <v>-111726</v>
      </c>
      <c r="G22" s="38">
        <f t="shared" si="5"/>
        <v>-94.262862156826358</v>
      </c>
    </row>
    <row r="23" spans="1:7" s="72" customFormat="1" ht="31.5" customHeight="1">
      <c r="A23" s="77" t="s">
        <v>164</v>
      </c>
      <c r="B23" s="27">
        <v>144630</v>
      </c>
      <c r="C23" s="27"/>
      <c r="D23" s="27">
        <v>115286</v>
      </c>
      <c r="E23" s="27">
        <v>115286</v>
      </c>
      <c r="F23" s="27">
        <f t="shared" si="3"/>
        <v>-29344</v>
      </c>
      <c r="G23" s="38">
        <f t="shared" si="5"/>
        <v>-20.289013344396047</v>
      </c>
    </row>
    <row r="24" spans="1:7" s="72" customFormat="1" ht="45" customHeight="1">
      <c r="A24" s="73"/>
      <c r="B24" s="159"/>
      <c r="C24" s="159"/>
      <c r="D24" s="159"/>
      <c r="E24" s="159"/>
      <c r="F24" s="159"/>
      <c r="G24" s="159"/>
    </row>
  </sheetData>
  <mergeCells count="7">
    <mergeCell ref="B24:G24"/>
    <mergeCell ref="C4:E4"/>
    <mergeCell ref="A4:A5"/>
    <mergeCell ref="B4:B5"/>
    <mergeCell ref="A2:G2"/>
    <mergeCell ref="F4:G4"/>
    <mergeCell ref="F3:G3"/>
  </mergeCells>
  <phoneticPr fontId="14" type="noConversion"/>
  <printOptions horizontalCentered="1"/>
  <pageMargins left="0.47244094488188981" right="0.47244094488188981" top="0.59055118110236227" bottom="0.59055118110236227" header="0.31496062992125984" footer="0.31496062992125984"/>
  <pageSetup paperSize="9" scale="94" firstPageNumber="8" orientation="portrait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T28"/>
  <sheetViews>
    <sheetView showZeros="0" workbookViewId="0">
      <pane ySplit="6" topLeftCell="A14" activePane="bottomLeft" state="frozen"/>
      <selection activeCell="H9" sqref="H9"/>
      <selection pane="bottomLeft"/>
    </sheetView>
  </sheetViews>
  <sheetFormatPr defaultRowHeight="14.25"/>
  <cols>
    <col min="1" max="1" width="41.25" customWidth="1"/>
    <col min="2" max="7" width="9.125" customWidth="1"/>
  </cols>
  <sheetData>
    <row r="1" spans="1:254" s="9" customFormat="1" ht="18.75">
      <c r="A1" s="140" t="s">
        <v>173</v>
      </c>
      <c r="B1" s="8"/>
      <c r="E1" s="10"/>
    </row>
    <row r="2" spans="1:254" s="66" customFormat="1" ht="27" customHeight="1">
      <c r="A2" s="168" t="s">
        <v>116</v>
      </c>
      <c r="B2" s="168"/>
      <c r="C2" s="168"/>
      <c r="D2" s="168"/>
      <c r="E2" s="168"/>
      <c r="F2" s="168"/>
      <c r="G2" s="168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</row>
    <row r="3" spans="1:254" s="68" customFormat="1" ht="15.95" customHeight="1">
      <c r="A3" s="67"/>
      <c r="B3" s="67"/>
      <c r="C3" s="67"/>
      <c r="D3" s="67"/>
      <c r="E3" s="67"/>
      <c r="F3" s="169" t="s">
        <v>82</v>
      </c>
      <c r="G3" s="169"/>
    </row>
    <row r="4" spans="1:254" s="79" customFormat="1" ht="30" customHeight="1">
      <c r="A4" s="162" t="s">
        <v>120</v>
      </c>
      <c r="B4" s="162" t="s">
        <v>131</v>
      </c>
      <c r="C4" s="160" t="s">
        <v>130</v>
      </c>
      <c r="D4" s="161"/>
      <c r="E4" s="161"/>
      <c r="F4" s="170" t="s">
        <v>132</v>
      </c>
      <c r="G4" s="170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</row>
    <row r="5" spans="1:254" s="79" customFormat="1" ht="28.5" customHeight="1">
      <c r="A5" s="163"/>
      <c r="B5" s="163"/>
      <c r="C5" s="80" t="s">
        <v>128</v>
      </c>
      <c r="D5" s="134" t="s">
        <v>129</v>
      </c>
      <c r="E5" s="134" t="s">
        <v>153</v>
      </c>
      <c r="F5" s="83" t="s">
        <v>3</v>
      </c>
      <c r="G5" s="81" t="s">
        <v>4</v>
      </c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  <c r="DC5" s="82"/>
      <c r="DD5" s="82"/>
      <c r="DE5" s="82"/>
      <c r="DF5" s="82"/>
      <c r="DG5" s="82"/>
      <c r="DH5" s="82"/>
      <c r="DI5" s="82"/>
      <c r="DJ5" s="82"/>
      <c r="DK5" s="82"/>
      <c r="DL5" s="82"/>
      <c r="DM5" s="82"/>
      <c r="DN5" s="82"/>
      <c r="DO5" s="82"/>
      <c r="DP5" s="82"/>
      <c r="DQ5" s="82"/>
      <c r="DR5" s="82"/>
      <c r="DS5" s="82"/>
      <c r="DT5" s="82"/>
      <c r="DU5" s="82"/>
      <c r="DV5" s="82"/>
      <c r="DW5" s="82"/>
      <c r="DX5" s="82"/>
      <c r="DY5" s="82"/>
      <c r="DZ5" s="82"/>
      <c r="EA5" s="82"/>
      <c r="EB5" s="82"/>
      <c r="EC5" s="82"/>
      <c r="ED5" s="82"/>
      <c r="EE5" s="82"/>
      <c r="EF5" s="82"/>
      <c r="EG5" s="82"/>
      <c r="EH5" s="82"/>
      <c r="EI5" s="82"/>
      <c r="EJ5" s="82"/>
      <c r="EK5" s="82"/>
      <c r="EL5" s="82"/>
      <c r="EM5" s="82"/>
      <c r="EN5" s="82"/>
      <c r="EO5" s="82"/>
      <c r="EP5" s="82"/>
      <c r="EQ5" s="82"/>
      <c r="ER5" s="82"/>
      <c r="ES5" s="82"/>
      <c r="ET5" s="82"/>
      <c r="EU5" s="82"/>
      <c r="EV5" s="82"/>
      <c r="EW5" s="82"/>
      <c r="EX5" s="82"/>
      <c r="EY5" s="82"/>
      <c r="EZ5" s="82"/>
      <c r="FA5" s="82"/>
      <c r="FB5" s="82"/>
      <c r="FC5" s="82"/>
      <c r="FD5" s="82"/>
      <c r="FE5" s="82"/>
      <c r="FF5" s="82"/>
      <c r="FG5" s="82"/>
      <c r="FH5" s="82"/>
      <c r="FI5" s="82"/>
      <c r="FJ5" s="82"/>
      <c r="FK5" s="82"/>
      <c r="FL5" s="82"/>
      <c r="FM5" s="82"/>
      <c r="FN5" s="82"/>
      <c r="FO5" s="82"/>
      <c r="FP5" s="82"/>
      <c r="FQ5" s="82"/>
      <c r="FR5" s="82"/>
      <c r="FS5" s="82"/>
      <c r="FT5" s="82"/>
      <c r="FU5" s="82"/>
      <c r="FV5" s="82"/>
      <c r="FW5" s="82"/>
      <c r="FX5" s="82"/>
      <c r="FY5" s="82"/>
      <c r="FZ5" s="82"/>
      <c r="GA5" s="82"/>
      <c r="GB5" s="82"/>
      <c r="GC5" s="82"/>
      <c r="GD5" s="82"/>
      <c r="GE5" s="82"/>
      <c r="GF5" s="82"/>
      <c r="GG5" s="82"/>
      <c r="GH5" s="82"/>
      <c r="GI5" s="82"/>
      <c r="GJ5" s="82"/>
      <c r="GK5" s="82"/>
      <c r="GL5" s="82"/>
      <c r="GM5" s="82"/>
      <c r="GN5" s="82"/>
      <c r="GO5" s="82"/>
      <c r="GP5" s="82"/>
      <c r="GQ5" s="82"/>
      <c r="GR5" s="82"/>
      <c r="GS5" s="82"/>
      <c r="GT5" s="82"/>
      <c r="GU5" s="82"/>
      <c r="GV5" s="82"/>
      <c r="GW5" s="82"/>
      <c r="GX5" s="82"/>
      <c r="GY5" s="82"/>
      <c r="GZ5" s="82"/>
      <c r="HA5" s="82"/>
      <c r="HB5" s="82"/>
      <c r="HC5" s="82"/>
      <c r="HD5" s="82"/>
      <c r="HE5" s="82"/>
      <c r="HF5" s="82"/>
      <c r="HG5" s="82"/>
      <c r="HH5" s="82"/>
      <c r="HI5" s="82"/>
      <c r="HJ5" s="82"/>
      <c r="HK5" s="82"/>
      <c r="HL5" s="82"/>
      <c r="HM5" s="82"/>
      <c r="HN5" s="82"/>
      <c r="HO5" s="82"/>
      <c r="HP5" s="82"/>
      <c r="HQ5" s="82"/>
      <c r="HR5" s="82"/>
      <c r="HS5" s="82"/>
      <c r="HT5" s="82"/>
      <c r="HU5" s="82"/>
      <c r="HV5" s="82"/>
      <c r="HW5" s="82"/>
      <c r="HX5" s="82"/>
      <c r="HY5" s="82"/>
      <c r="HZ5" s="82"/>
      <c r="IA5" s="82"/>
      <c r="IB5" s="82"/>
      <c r="IC5" s="82"/>
      <c r="ID5" s="82"/>
      <c r="IE5" s="82"/>
      <c r="IF5" s="82"/>
      <c r="IG5" s="82"/>
      <c r="IH5" s="82"/>
      <c r="II5" s="82"/>
    </row>
    <row r="6" spans="1:254" s="79" customFormat="1" ht="28.5" customHeight="1">
      <c r="A6" s="75" t="s">
        <v>133</v>
      </c>
      <c r="B6" s="93">
        <f>B7+B22+B28</f>
        <v>403115</v>
      </c>
      <c r="C6" s="93">
        <f>C7+C22+C28</f>
        <v>346040</v>
      </c>
      <c r="D6" s="93">
        <f>D7+D22+D28</f>
        <v>461326</v>
      </c>
      <c r="E6" s="93">
        <f t="shared" ref="E6" si="0">E7+E22+E28</f>
        <v>115286</v>
      </c>
      <c r="F6" s="94">
        <f t="shared" ref="F6:F28" si="1">D6-B6</f>
        <v>58211</v>
      </c>
      <c r="G6" s="95">
        <f t="shared" ref="G6:G13" si="2">F6/B6*100</f>
        <v>14.440296193393944</v>
      </c>
      <c r="H6" s="84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2"/>
      <c r="BP6" s="82"/>
      <c r="BQ6" s="82"/>
      <c r="BR6" s="82"/>
      <c r="BS6" s="82"/>
      <c r="BT6" s="82"/>
      <c r="BU6" s="82"/>
      <c r="BV6" s="82"/>
      <c r="BW6" s="82"/>
      <c r="BX6" s="82"/>
      <c r="BY6" s="82"/>
      <c r="BZ6" s="82"/>
      <c r="CA6" s="82"/>
      <c r="CB6" s="82"/>
      <c r="CC6" s="82"/>
      <c r="CD6" s="82"/>
      <c r="CE6" s="82"/>
      <c r="CF6" s="82"/>
      <c r="CG6" s="82"/>
      <c r="CH6" s="82"/>
      <c r="CI6" s="82"/>
      <c r="CJ6" s="82"/>
      <c r="CK6" s="82"/>
      <c r="CL6" s="82"/>
      <c r="CM6" s="82"/>
      <c r="CN6" s="82"/>
      <c r="CO6" s="82"/>
      <c r="CP6" s="82"/>
      <c r="CQ6" s="82"/>
      <c r="CR6" s="82"/>
      <c r="CS6" s="82"/>
      <c r="CT6" s="82"/>
      <c r="CU6" s="82"/>
      <c r="CV6" s="82"/>
      <c r="CW6" s="82"/>
      <c r="CX6" s="82"/>
      <c r="CY6" s="82"/>
      <c r="CZ6" s="82"/>
      <c r="DA6" s="82"/>
      <c r="DB6" s="82"/>
      <c r="DC6" s="82"/>
      <c r="DD6" s="82"/>
      <c r="DE6" s="82"/>
      <c r="DF6" s="82"/>
      <c r="DG6" s="82"/>
      <c r="DH6" s="82"/>
      <c r="DI6" s="82"/>
      <c r="DJ6" s="82"/>
      <c r="DK6" s="82"/>
      <c r="DL6" s="82"/>
      <c r="DM6" s="82"/>
      <c r="DN6" s="82"/>
      <c r="DO6" s="82"/>
      <c r="DP6" s="82"/>
      <c r="DQ6" s="82"/>
      <c r="DR6" s="82"/>
      <c r="DS6" s="82"/>
      <c r="DT6" s="82"/>
      <c r="DU6" s="82"/>
      <c r="DV6" s="82"/>
      <c r="DW6" s="82"/>
      <c r="DX6" s="82"/>
      <c r="DY6" s="82"/>
      <c r="DZ6" s="82"/>
      <c r="EA6" s="82"/>
      <c r="EB6" s="82"/>
      <c r="EC6" s="82"/>
      <c r="ED6" s="82"/>
      <c r="EE6" s="82"/>
      <c r="EF6" s="82"/>
      <c r="EG6" s="82"/>
      <c r="EH6" s="82"/>
      <c r="EI6" s="82"/>
      <c r="EJ6" s="82"/>
      <c r="EK6" s="82"/>
      <c r="EL6" s="82"/>
      <c r="EM6" s="82"/>
      <c r="EN6" s="82"/>
      <c r="EO6" s="82"/>
      <c r="EP6" s="82"/>
      <c r="EQ6" s="82"/>
      <c r="ER6" s="82"/>
      <c r="ES6" s="82"/>
      <c r="ET6" s="82"/>
      <c r="EU6" s="82"/>
      <c r="EV6" s="82"/>
      <c r="EW6" s="82"/>
      <c r="EX6" s="82"/>
      <c r="EY6" s="82"/>
      <c r="EZ6" s="82"/>
      <c r="FA6" s="82"/>
      <c r="FB6" s="82"/>
      <c r="FC6" s="82"/>
      <c r="FD6" s="82"/>
      <c r="FE6" s="82"/>
      <c r="FF6" s="82"/>
      <c r="FG6" s="82"/>
      <c r="FH6" s="82"/>
      <c r="FI6" s="82"/>
      <c r="FJ6" s="82"/>
      <c r="FK6" s="82"/>
      <c r="FL6" s="82"/>
      <c r="FM6" s="82"/>
      <c r="FN6" s="82"/>
      <c r="FO6" s="82"/>
      <c r="FP6" s="82"/>
      <c r="FQ6" s="82"/>
      <c r="FR6" s="82"/>
      <c r="FS6" s="82"/>
      <c r="FT6" s="82"/>
      <c r="FU6" s="82"/>
      <c r="FV6" s="82"/>
      <c r="FW6" s="82"/>
      <c r="FX6" s="82"/>
      <c r="FY6" s="82"/>
      <c r="FZ6" s="82"/>
      <c r="GA6" s="82"/>
      <c r="GB6" s="82"/>
      <c r="GC6" s="82"/>
      <c r="GD6" s="82"/>
      <c r="GE6" s="82"/>
      <c r="GF6" s="82"/>
      <c r="GG6" s="82"/>
      <c r="GH6" s="82"/>
      <c r="GI6" s="82"/>
      <c r="GJ6" s="82"/>
      <c r="GK6" s="82"/>
      <c r="GL6" s="82"/>
      <c r="GM6" s="82"/>
      <c r="GN6" s="82"/>
      <c r="GO6" s="82"/>
      <c r="GP6" s="82"/>
      <c r="GQ6" s="82"/>
      <c r="GR6" s="82"/>
      <c r="GS6" s="82"/>
      <c r="GT6" s="82"/>
      <c r="GU6" s="82"/>
      <c r="GV6" s="82"/>
      <c r="GW6" s="82"/>
      <c r="GX6" s="82"/>
      <c r="GY6" s="82"/>
      <c r="GZ6" s="82"/>
      <c r="HA6" s="82"/>
      <c r="HB6" s="82"/>
      <c r="HC6" s="82"/>
      <c r="HD6" s="82"/>
      <c r="HE6" s="82"/>
      <c r="HF6" s="82"/>
      <c r="HG6" s="82"/>
      <c r="HH6" s="82"/>
      <c r="HI6" s="82"/>
      <c r="HJ6" s="82"/>
      <c r="HK6" s="82"/>
      <c r="HL6" s="82"/>
      <c r="HM6" s="82"/>
      <c r="HN6" s="82"/>
      <c r="HO6" s="82"/>
      <c r="HP6" s="82"/>
      <c r="HQ6" s="82"/>
      <c r="HR6" s="82"/>
      <c r="HS6" s="82"/>
      <c r="HT6" s="82"/>
      <c r="HU6" s="82"/>
      <c r="HV6" s="82"/>
      <c r="HW6" s="82"/>
      <c r="HX6" s="82"/>
      <c r="HY6" s="82"/>
      <c r="HZ6" s="82"/>
      <c r="IA6" s="82"/>
      <c r="IB6" s="82"/>
      <c r="IC6" s="82"/>
      <c r="ID6" s="82"/>
      <c r="IE6" s="82"/>
      <c r="IF6" s="82"/>
      <c r="IG6" s="82"/>
      <c r="IH6" s="82"/>
      <c r="II6" s="82"/>
    </row>
    <row r="7" spans="1:254" s="88" customFormat="1" ht="28.5" customHeight="1">
      <c r="A7" s="85" t="s">
        <v>150</v>
      </c>
      <c r="B7" s="96">
        <f>B8+B15+B19+B20+B21</f>
        <v>191134</v>
      </c>
      <c r="C7" s="96">
        <f>C8+C15+C19+C20+C21</f>
        <v>192516</v>
      </c>
      <c r="D7" s="96">
        <f>D8+D15+D19+D20+D21</f>
        <v>192516</v>
      </c>
      <c r="E7" s="96">
        <f>E8+E15+E19+E20</f>
        <v>0</v>
      </c>
      <c r="F7" s="94">
        <f t="shared" si="1"/>
        <v>1382</v>
      </c>
      <c r="G7" s="95">
        <f t="shared" si="2"/>
        <v>0.72305293668316473</v>
      </c>
      <c r="H7" s="86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  <c r="AW7" s="87"/>
      <c r="AX7" s="87"/>
      <c r="AY7" s="87"/>
      <c r="AZ7" s="87"/>
      <c r="BA7" s="87"/>
      <c r="BB7" s="87"/>
      <c r="BC7" s="87"/>
      <c r="BD7" s="87"/>
      <c r="BE7" s="87"/>
      <c r="BF7" s="87"/>
      <c r="BG7" s="87"/>
      <c r="BH7" s="87"/>
      <c r="BI7" s="87"/>
      <c r="BJ7" s="87"/>
      <c r="BK7" s="87"/>
      <c r="BL7" s="87"/>
      <c r="BM7" s="87"/>
      <c r="BN7" s="87"/>
      <c r="BO7" s="87"/>
      <c r="BP7" s="87"/>
      <c r="BQ7" s="87"/>
      <c r="BR7" s="87"/>
      <c r="BS7" s="87"/>
      <c r="BT7" s="87"/>
      <c r="BU7" s="87"/>
      <c r="BV7" s="87"/>
      <c r="BW7" s="87"/>
      <c r="BX7" s="87"/>
      <c r="BY7" s="87"/>
      <c r="BZ7" s="87"/>
      <c r="CA7" s="87"/>
      <c r="CB7" s="87"/>
      <c r="CC7" s="87"/>
      <c r="CD7" s="87"/>
      <c r="CE7" s="87"/>
      <c r="CF7" s="87"/>
      <c r="CG7" s="87"/>
      <c r="CH7" s="87"/>
      <c r="CI7" s="87"/>
      <c r="CJ7" s="87"/>
      <c r="CK7" s="87"/>
      <c r="CL7" s="87"/>
      <c r="CM7" s="87"/>
      <c r="CN7" s="87"/>
      <c r="CO7" s="87"/>
      <c r="CP7" s="87"/>
      <c r="CQ7" s="87"/>
      <c r="CR7" s="87"/>
      <c r="CS7" s="87"/>
      <c r="CT7" s="87"/>
      <c r="CU7" s="87"/>
      <c r="CV7" s="87"/>
      <c r="CW7" s="87"/>
      <c r="CX7" s="87"/>
      <c r="CY7" s="87"/>
      <c r="CZ7" s="87"/>
      <c r="DA7" s="87"/>
      <c r="DB7" s="87"/>
      <c r="DC7" s="87"/>
      <c r="DD7" s="87"/>
      <c r="DE7" s="87"/>
      <c r="DF7" s="87"/>
      <c r="DG7" s="87"/>
      <c r="DH7" s="87"/>
      <c r="DI7" s="87"/>
      <c r="DJ7" s="87"/>
      <c r="DK7" s="87"/>
      <c r="DL7" s="87"/>
      <c r="DM7" s="87"/>
      <c r="DN7" s="87"/>
      <c r="DO7" s="87"/>
      <c r="DP7" s="87"/>
      <c r="DQ7" s="87"/>
      <c r="DR7" s="87"/>
      <c r="DS7" s="87"/>
      <c r="DT7" s="87"/>
      <c r="DU7" s="87"/>
      <c r="DV7" s="87"/>
      <c r="DW7" s="87"/>
      <c r="DX7" s="87"/>
      <c r="DY7" s="87"/>
      <c r="DZ7" s="87"/>
      <c r="EA7" s="87"/>
      <c r="EB7" s="87"/>
      <c r="EC7" s="87"/>
      <c r="ED7" s="87"/>
      <c r="EE7" s="87"/>
      <c r="EF7" s="87"/>
      <c r="EG7" s="87"/>
      <c r="EH7" s="87"/>
      <c r="EI7" s="87"/>
      <c r="EJ7" s="87"/>
      <c r="EK7" s="87"/>
      <c r="EL7" s="87"/>
      <c r="EM7" s="87"/>
      <c r="EN7" s="87"/>
      <c r="EO7" s="87"/>
      <c r="EP7" s="87"/>
      <c r="EQ7" s="87"/>
      <c r="ER7" s="87"/>
      <c r="ES7" s="87"/>
      <c r="ET7" s="87"/>
      <c r="EU7" s="87"/>
      <c r="EV7" s="87"/>
      <c r="EW7" s="87"/>
      <c r="EX7" s="87"/>
      <c r="EY7" s="87"/>
      <c r="EZ7" s="87"/>
      <c r="FA7" s="87"/>
      <c r="FB7" s="87"/>
      <c r="FC7" s="87"/>
      <c r="FD7" s="87"/>
      <c r="FE7" s="87"/>
      <c r="FF7" s="87"/>
      <c r="FG7" s="87"/>
      <c r="FH7" s="87"/>
      <c r="FI7" s="87"/>
      <c r="FJ7" s="87"/>
      <c r="FK7" s="87"/>
      <c r="FL7" s="87"/>
      <c r="FM7" s="87"/>
      <c r="FN7" s="87"/>
      <c r="FO7" s="87"/>
      <c r="FP7" s="87"/>
      <c r="FQ7" s="87"/>
      <c r="FR7" s="87"/>
      <c r="FS7" s="87"/>
      <c r="FT7" s="87"/>
      <c r="FU7" s="87"/>
      <c r="FV7" s="87"/>
      <c r="FW7" s="87"/>
      <c r="FX7" s="87"/>
      <c r="FY7" s="87"/>
      <c r="FZ7" s="87"/>
      <c r="GA7" s="87"/>
      <c r="GB7" s="87"/>
      <c r="GC7" s="87"/>
      <c r="GD7" s="87"/>
      <c r="GE7" s="87"/>
      <c r="GF7" s="87"/>
      <c r="GG7" s="87"/>
      <c r="GH7" s="87"/>
      <c r="GI7" s="87"/>
      <c r="GJ7" s="87"/>
      <c r="GK7" s="87"/>
      <c r="GL7" s="87"/>
      <c r="GM7" s="87"/>
      <c r="GN7" s="87"/>
      <c r="GO7" s="87"/>
      <c r="GP7" s="87"/>
      <c r="GQ7" s="87"/>
      <c r="GR7" s="87"/>
      <c r="GS7" s="87"/>
      <c r="GT7" s="87"/>
      <c r="GU7" s="87"/>
      <c r="GV7" s="87"/>
      <c r="GW7" s="87"/>
      <c r="GX7" s="87"/>
      <c r="GY7" s="87"/>
      <c r="GZ7" s="87"/>
      <c r="HA7" s="87"/>
      <c r="HB7" s="87"/>
      <c r="HC7" s="87"/>
      <c r="HD7" s="87"/>
      <c r="HE7" s="87"/>
      <c r="HF7" s="87"/>
      <c r="HG7" s="87"/>
      <c r="HH7" s="87"/>
      <c r="HI7" s="87"/>
      <c r="HJ7" s="87"/>
      <c r="HK7" s="87"/>
      <c r="HL7" s="87"/>
      <c r="HM7" s="87"/>
      <c r="HN7" s="87"/>
      <c r="HO7" s="87"/>
      <c r="HP7" s="87"/>
      <c r="HQ7" s="87"/>
      <c r="HR7" s="87"/>
      <c r="HS7" s="87"/>
      <c r="HT7" s="87"/>
      <c r="HU7" s="87"/>
      <c r="HV7" s="87"/>
      <c r="HW7" s="87"/>
      <c r="HX7" s="87"/>
      <c r="HY7" s="87"/>
      <c r="HZ7" s="87"/>
      <c r="IA7" s="87"/>
      <c r="IB7" s="87"/>
      <c r="IC7" s="87"/>
      <c r="ID7" s="87"/>
      <c r="IE7" s="87"/>
      <c r="IF7" s="87"/>
      <c r="IG7" s="87"/>
      <c r="IH7" s="87"/>
      <c r="II7" s="87"/>
      <c r="IJ7" s="87"/>
      <c r="IK7" s="87"/>
      <c r="IL7" s="87"/>
      <c r="IM7" s="87"/>
      <c r="IN7" s="87"/>
      <c r="IO7" s="87"/>
      <c r="IP7" s="87"/>
      <c r="IQ7" s="87"/>
      <c r="IR7" s="87"/>
      <c r="IS7" s="87"/>
      <c r="IT7" s="87"/>
    </row>
    <row r="8" spans="1:254" s="135" customFormat="1" ht="28.5" customHeight="1">
      <c r="A8" s="90" t="s">
        <v>112</v>
      </c>
      <c r="B8" s="97">
        <f>SUM(B9:B14)</f>
        <v>166371</v>
      </c>
      <c r="C8" s="97">
        <f>SUM(C9:C14)</f>
        <v>166610</v>
      </c>
      <c r="D8" s="97">
        <f>SUM(D9:D14)</f>
        <v>166610</v>
      </c>
      <c r="E8" s="97"/>
      <c r="F8" s="97">
        <f t="shared" si="1"/>
        <v>239</v>
      </c>
      <c r="G8" s="98">
        <f t="shared" si="2"/>
        <v>0.14365484369271087</v>
      </c>
      <c r="H8" s="89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82"/>
      <c r="DH8" s="82"/>
      <c r="DI8" s="82"/>
      <c r="DJ8" s="82"/>
      <c r="DK8" s="82"/>
      <c r="DL8" s="82"/>
      <c r="DM8" s="82"/>
      <c r="DN8" s="82"/>
      <c r="DO8" s="82"/>
      <c r="DP8" s="82"/>
      <c r="DQ8" s="82"/>
      <c r="DR8" s="82"/>
      <c r="DS8" s="82"/>
      <c r="DT8" s="82"/>
      <c r="DU8" s="82"/>
      <c r="DV8" s="82"/>
      <c r="DW8" s="82"/>
      <c r="DX8" s="82"/>
      <c r="DY8" s="82"/>
      <c r="DZ8" s="82"/>
      <c r="EA8" s="82"/>
      <c r="EB8" s="82"/>
      <c r="EC8" s="82"/>
      <c r="ED8" s="82"/>
      <c r="EE8" s="82"/>
      <c r="EF8" s="82"/>
      <c r="EG8" s="82"/>
      <c r="EH8" s="82"/>
      <c r="EI8" s="82"/>
      <c r="EJ8" s="82"/>
      <c r="EK8" s="82"/>
      <c r="EL8" s="82"/>
      <c r="EM8" s="82"/>
      <c r="EN8" s="82"/>
      <c r="EO8" s="82"/>
      <c r="EP8" s="82"/>
      <c r="EQ8" s="82"/>
      <c r="ER8" s="82"/>
      <c r="ES8" s="82"/>
      <c r="ET8" s="82"/>
      <c r="EU8" s="82"/>
      <c r="EV8" s="82"/>
      <c r="EW8" s="82"/>
      <c r="EX8" s="82"/>
      <c r="EY8" s="82"/>
      <c r="EZ8" s="82"/>
      <c r="FA8" s="82"/>
      <c r="FB8" s="82"/>
      <c r="FC8" s="82"/>
      <c r="FD8" s="82"/>
      <c r="FE8" s="82"/>
      <c r="FF8" s="82"/>
      <c r="FG8" s="82"/>
      <c r="FH8" s="82"/>
      <c r="FI8" s="82"/>
      <c r="FJ8" s="82"/>
      <c r="FK8" s="82"/>
      <c r="FL8" s="82"/>
      <c r="FM8" s="82"/>
      <c r="FN8" s="82"/>
      <c r="FO8" s="82"/>
      <c r="FP8" s="82"/>
      <c r="FQ8" s="82"/>
      <c r="FR8" s="82"/>
      <c r="FS8" s="82"/>
      <c r="FT8" s="82"/>
      <c r="FU8" s="82"/>
      <c r="FV8" s="82"/>
      <c r="FW8" s="82"/>
      <c r="FX8" s="82"/>
      <c r="FY8" s="82"/>
      <c r="FZ8" s="82"/>
      <c r="GA8" s="82"/>
      <c r="GB8" s="82"/>
      <c r="GC8" s="82"/>
      <c r="GD8" s="82"/>
      <c r="GE8" s="82"/>
      <c r="GF8" s="82"/>
      <c r="GG8" s="82"/>
      <c r="GH8" s="82"/>
      <c r="GI8" s="82"/>
      <c r="GJ8" s="82"/>
      <c r="GK8" s="82"/>
      <c r="GL8" s="82"/>
      <c r="GM8" s="82"/>
      <c r="GN8" s="82"/>
      <c r="GO8" s="82"/>
      <c r="GP8" s="82"/>
      <c r="GQ8" s="82"/>
      <c r="GR8" s="82"/>
      <c r="GS8" s="82"/>
      <c r="GT8" s="82"/>
      <c r="GU8" s="82"/>
      <c r="GV8" s="82"/>
      <c r="GW8" s="82"/>
      <c r="GX8" s="82"/>
      <c r="GY8" s="82"/>
      <c r="GZ8" s="82"/>
      <c r="HA8" s="82"/>
      <c r="HB8" s="82"/>
      <c r="HC8" s="82"/>
      <c r="HD8" s="82"/>
      <c r="HE8" s="82"/>
      <c r="HF8" s="82"/>
      <c r="HG8" s="82"/>
      <c r="HH8" s="82"/>
      <c r="HI8" s="82"/>
      <c r="HJ8" s="82"/>
      <c r="HK8" s="82"/>
      <c r="HL8" s="82"/>
      <c r="HM8" s="82"/>
      <c r="HN8" s="82"/>
      <c r="HO8" s="82"/>
      <c r="HP8" s="82"/>
      <c r="HQ8" s="82"/>
      <c r="HR8" s="82"/>
      <c r="HS8" s="82"/>
      <c r="HT8" s="82"/>
      <c r="HU8" s="82"/>
      <c r="HV8" s="82"/>
      <c r="HW8" s="82"/>
      <c r="HX8" s="82"/>
      <c r="HY8" s="82"/>
      <c r="HZ8" s="82"/>
      <c r="IA8" s="82"/>
      <c r="IB8" s="82"/>
      <c r="IC8" s="82"/>
      <c r="ID8" s="82"/>
      <c r="IE8" s="82"/>
      <c r="IF8" s="82"/>
      <c r="IG8" s="82"/>
      <c r="IH8" s="82"/>
      <c r="II8" s="82"/>
    </row>
    <row r="9" spans="1:254" s="135" customFormat="1" ht="28.5" customHeight="1">
      <c r="A9" s="90" t="s">
        <v>134</v>
      </c>
      <c r="B9" s="99">
        <v>140676</v>
      </c>
      <c r="C9" s="97">
        <v>148685</v>
      </c>
      <c r="D9" s="97">
        <v>148685</v>
      </c>
      <c r="E9" s="99"/>
      <c r="F9" s="97">
        <f t="shared" si="1"/>
        <v>8009</v>
      </c>
      <c r="G9" s="98">
        <f t="shared" si="2"/>
        <v>5.6932241462651767</v>
      </c>
      <c r="H9" s="89"/>
      <c r="I9" s="89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  <c r="GA9" s="82"/>
      <c r="GB9" s="82"/>
      <c r="GC9" s="82"/>
      <c r="GD9" s="82"/>
      <c r="GE9" s="82"/>
      <c r="GF9" s="82"/>
      <c r="GG9" s="82"/>
      <c r="GH9" s="82"/>
      <c r="GI9" s="82"/>
      <c r="GJ9" s="82"/>
      <c r="GK9" s="82"/>
      <c r="GL9" s="82"/>
      <c r="GM9" s="82"/>
      <c r="GN9" s="82"/>
      <c r="GO9" s="82"/>
      <c r="GP9" s="82"/>
      <c r="GQ9" s="82"/>
      <c r="GR9" s="82"/>
      <c r="GS9" s="82"/>
      <c r="GT9" s="82"/>
      <c r="GU9" s="82"/>
      <c r="GV9" s="82"/>
      <c r="GW9" s="82"/>
      <c r="GX9" s="82"/>
      <c r="GY9" s="82"/>
      <c r="GZ9" s="82"/>
      <c r="HA9" s="82"/>
      <c r="HB9" s="82"/>
      <c r="HC9" s="82"/>
      <c r="HD9" s="82"/>
      <c r="HE9" s="82"/>
      <c r="HF9" s="82"/>
      <c r="HG9" s="82"/>
      <c r="HH9" s="82"/>
      <c r="HI9" s="82"/>
      <c r="HJ9" s="82"/>
      <c r="HK9" s="82"/>
      <c r="HL9" s="82"/>
      <c r="HM9" s="82"/>
      <c r="HN9" s="82"/>
      <c r="HO9" s="82"/>
      <c r="HP9" s="82"/>
      <c r="HQ9" s="82"/>
      <c r="HR9" s="82"/>
      <c r="HS9" s="82"/>
      <c r="HT9" s="82"/>
      <c r="HU9" s="82"/>
      <c r="HV9" s="82"/>
      <c r="HW9" s="82"/>
      <c r="HX9" s="82"/>
      <c r="HY9" s="82"/>
      <c r="HZ9" s="82"/>
      <c r="IA9" s="82"/>
      <c r="IB9" s="82"/>
      <c r="IC9" s="82"/>
      <c r="ID9" s="82"/>
      <c r="IE9" s="82"/>
      <c r="IF9" s="82"/>
      <c r="IG9" s="82"/>
      <c r="IH9" s="82"/>
      <c r="II9" s="82"/>
    </row>
    <row r="10" spans="1:254" s="135" customFormat="1" ht="28.5" customHeight="1">
      <c r="A10" s="90" t="s">
        <v>135</v>
      </c>
      <c r="B10" s="99">
        <v>2242</v>
      </c>
      <c r="C10" s="97">
        <v>2311</v>
      </c>
      <c r="D10" s="97">
        <v>2311</v>
      </c>
      <c r="E10" s="99"/>
      <c r="F10" s="97">
        <f t="shared" si="1"/>
        <v>69</v>
      </c>
      <c r="G10" s="98">
        <f t="shared" si="2"/>
        <v>3.0776092774308652</v>
      </c>
      <c r="H10" s="89"/>
      <c r="I10" s="89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82"/>
      <c r="DH10" s="82"/>
      <c r="DI10" s="82"/>
      <c r="DJ10" s="82"/>
      <c r="DK10" s="82"/>
      <c r="DL10" s="82"/>
      <c r="DM10" s="82"/>
      <c r="DN10" s="82"/>
      <c r="DO10" s="82"/>
      <c r="DP10" s="82"/>
      <c r="DQ10" s="82"/>
      <c r="DR10" s="82"/>
      <c r="DS10" s="82"/>
      <c r="DT10" s="82"/>
      <c r="DU10" s="82"/>
      <c r="DV10" s="82"/>
      <c r="DW10" s="82"/>
      <c r="DX10" s="82"/>
      <c r="DY10" s="82"/>
      <c r="DZ10" s="82"/>
      <c r="EA10" s="82"/>
      <c r="EB10" s="82"/>
      <c r="EC10" s="82"/>
      <c r="ED10" s="82"/>
      <c r="EE10" s="82"/>
      <c r="EF10" s="82"/>
      <c r="EG10" s="82"/>
      <c r="EH10" s="82"/>
      <c r="EI10" s="82"/>
      <c r="EJ10" s="82"/>
      <c r="EK10" s="82"/>
      <c r="EL10" s="82"/>
      <c r="EM10" s="82"/>
      <c r="EN10" s="82"/>
      <c r="EO10" s="82"/>
      <c r="EP10" s="82"/>
      <c r="EQ10" s="82"/>
      <c r="ER10" s="82"/>
      <c r="ES10" s="82"/>
      <c r="ET10" s="82"/>
      <c r="EU10" s="82"/>
      <c r="EV10" s="82"/>
      <c r="EW10" s="82"/>
      <c r="EX10" s="82"/>
      <c r="EY10" s="82"/>
      <c r="EZ10" s="82"/>
      <c r="FA10" s="82"/>
      <c r="FB10" s="82"/>
      <c r="FC10" s="82"/>
      <c r="FD10" s="82"/>
      <c r="FE10" s="82"/>
      <c r="FF10" s="82"/>
      <c r="FG10" s="82"/>
      <c r="FH10" s="82"/>
      <c r="FI10" s="82"/>
      <c r="FJ10" s="82"/>
      <c r="FK10" s="82"/>
      <c r="FL10" s="82"/>
      <c r="FM10" s="82"/>
      <c r="FN10" s="82"/>
      <c r="FO10" s="82"/>
      <c r="FP10" s="82"/>
      <c r="FQ10" s="82"/>
      <c r="FR10" s="82"/>
      <c r="FS10" s="82"/>
      <c r="FT10" s="82"/>
      <c r="FU10" s="82"/>
      <c r="FV10" s="82"/>
      <c r="FW10" s="82"/>
      <c r="FX10" s="82"/>
      <c r="FY10" s="82"/>
      <c r="FZ10" s="82"/>
      <c r="GA10" s="82"/>
      <c r="GB10" s="82"/>
      <c r="GC10" s="82"/>
      <c r="GD10" s="82"/>
      <c r="GE10" s="82"/>
      <c r="GF10" s="82"/>
      <c r="GG10" s="82"/>
      <c r="GH10" s="82"/>
      <c r="GI10" s="82"/>
      <c r="GJ10" s="82"/>
      <c r="GK10" s="82"/>
      <c r="GL10" s="82"/>
      <c r="GM10" s="82"/>
      <c r="GN10" s="82"/>
      <c r="GO10" s="82"/>
      <c r="GP10" s="82"/>
      <c r="GQ10" s="82"/>
      <c r="GR10" s="82"/>
      <c r="GS10" s="82"/>
      <c r="GT10" s="82"/>
      <c r="GU10" s="82"/>
      <c r="GV10" s="82"/>
      <c r="GW10" s="82"/>
      <c r="GX10" s="82"/>
      <c r="GY10" s="82"/>
      <c r="GZ10" s="82"/>
      <c r="HA10" s="82"/>
      <c r="HB10" s="82"/>
      <c r="HC10" s="82"/>
      <c r="HD10" s="82"/>
      <c r="HE10" s="82"/>
      <c r="HF10" s="82"/>
      <c r="HG10" s="82"/>
      <c r="HH10" s="82"/>
      <c r="HI10" s="82"/>
      <c r="HJ10" s="82"/>
      <c r="HK10" s="82"/>
      <c r="HL10" s="82"/>
      <c r="HM10" s="82"/>
      <c r="HN10" s="82"/>
      <c r="HO10" s="82"/>
      <c r="HP10" s="82"/>
      <c r="HQ10" s="82"/>
      <c r="HR10" s="82"/>
      <c r="HS10" s="82"/>
      <c r="HT10" s="82"/>
      <c r="HU10" s="82"/>
      <c r="HV10" s="82"/>
      <c r="HW10" s="82"/>
      <c r="HX10" s="82"/>
      <c r="HY10" s="82"/>
      <c r="HZ10" s="82"/>
      <c r="IA10" s="82"/>
      <c r="IB10" s="82"/>
      <c r="IC10" s="82"/>
      <c r="ID10" s="82"/>
      <c r="IE10" s="82"/>
      <c r="IF10" s="82"/>
      <c r="IG10" s="82"/>
      <c r="IH10" s="82"/>
      <c r="II10" s="82"/>
    </row>
    <row r="11" spans="1:254" s="135" customFormat="1" ht="28.5" customHeight="1">
      <c r="A11" s="90" t="s">
        <v>136</v>
      </c>
      <c r="B11" s="99">
        <v>558</v>
      </c>
      <c r="C11" s="97">
        <v>714</v>
      </c>
      <c r="D11" s="97">
        <v>714</v>
      </c>
      <c r="E11" s="99"/>
      <c r="F11" s="97">
        <f t="shared" si="1"/>
        <v>156</v>
      </c>
      <c r="G11" s="98">
        <f t="shared" si="2"/>
        <v>27.956989247311824</v>
      </c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8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8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82"/>
      <c r="DH11" s="82"/>
      <c r="DI11" s="82"/>
      <c r="DJ11" s="82"/>
      <c r="DK11" s="82"/>
      <c r="DL11" s="82"/>
      <c r="DM11" s="82"/>
      <c r="DN11" s="82"/>
      <c r="DO11" s="82"/>
      <c r="DP11" s="82"/>
      <c r="DQ11" s="82"/>
      <c r="DR11" s="82"/>
      <c r="DS11" s="82"/>
      <c r="DT11" s="82"/>
      <c r="DU11" s="82"/>
      <c r="DV11" s="82"/>
      <c r="DW11" s="82"/>
      <c r="DX11" s="82"/>
      <c r="DY11" s="82"/>
      <c r="DZ11" s="82"/>
      <c r="EA11" s="82"/>
      <c r="EB11" s="82"/>
      <c r="EC11" s="82"/>
      <c r="ED11" s="82"/>
      <c r="EE11" s="82"/>
      <c r="EF11" s="82"/>
      <c r="EG11" s="82"/>
      <c r="EH11" s="82"/>
      <c r="EI11" s="82"/>
      <c r="EJ11" s="82"/>
      <c r="EK11" s="82"/>
      <c r="EL11" s="82"/>
      <c r="EM11" s="82"/>
      <c r="EN11" s="82"/>
      <c r="EO11" s="82"/>
      <c r="EP11" s="82"/>
      <c r="EQ11" s="82"/>
      <c r="ER11" s="82"/>
      <c r="ES11" s="82"/>
      <c r="ET11" s="82"/>
      <c r="EU11" s="82"/>
      <c r="EV11" s="82"/>
      <c r="EW11" s="82"/>
      <c r="EX11" s="82"/>
      <c r="EY11" s="82"/>
      <c r="EZ11" s="82"/>
      <c r="FA11" s="82"/>
      <c r="FB11" s="82"/>
      <c r="FC11" s="82"/>
      <c r="FD11" s="82"/>
      <c r="FE11" s="82"/>
      <c r="FF11" s="82"/>
      <c r="FG11" s="82"/>
      <c r="FH11" s="82"/>
      <c r="FI11" s="82"/>
      <c r="FJ11" s="82"/>
      <c r="FK11" s="82"/>
      <c r="FL11" s="82"/>
      <c r="FM11" s="82"/>
      <c r="FN11" s="82"/>
      <c r="FO11" s="82"/>
      <c r="FP11" s="82"/>
      <c r="FQ11" s="82"/>
      <c r="FR11" s="82"/>
      <c r="FS11" s="82"/>
      <c r="FT11" s="82"/>
      <c r="FU11" s="82"/>
      <c r="FV11" s="82"/>
      <c r="FW11" s="82"/>
      <c r="FX11" s="82"/>
      <c r="FY11" s="82"/>
      <c r="FZ11" s="82"/>
      <c r="GA11" s="82"/>
      <c r="GB11" s="82"/>
      <c r="GC11" s="82"/>
      <c r="GD11" s="82"/>
      <c r="GE11" s="82"/>
      <c r="GF11" s="82"/>
      <c r="GG11" s="82"/>
      <c r="GH11" s="82"/>
      <c r="GI11" s="82"/>
      <c r="GJ11" s="82"/>
      <c r="GK11" s="82"/>
      <c r="GL11" s="82"/>
      <c r="GM11" s="82"/>
      <c r="GN11" s="82"/>
      <c r="GO11" s="82"/>
      <c r="GP11" s="82"/>
      <c r="GQ11" s="82"/>
      <c r="GR11" s="82"/>
      <c r="GS11" s="82"/>
      <c r="GT11" s="82"/>
      <c r="GU11" s="82"/>
      <c r="GV11" s="82"/>
      <c r="GW11" s="82"/>
      <c r="GX11" s="82"/>
      <c r="GY11" s="82"/>
      <c r="GZ11" s="82"/>
      <c r="HA11" s="82"/>
      <c r="HB11" s="82"/>
      <c r="HC11" s="82"/>
      <c r="HD11" s="82"/>
      <c r="HE11" s="82"/>
      <c r="HF11" s="82"/>
      <c r="HG11" s="82"/>
      <c r="HH11" s="82"/>
      <c r="HI11" s="82"/>
      <c r="HJ11" s="82"/>
      <c r="HK11" s="82"/>
      <c r="HL11" s="82"/>
      <c r="HM11" s="82"/>
      <c r="HN11" s="82"/>
      <c r="HO11" s="82"/>
      <c r="HP11" s="82"/>
      <c r="HQ11" s="82"/>
      <c r="HR11" s="82"/>
      <c r="HS11" s="82"/>
      <c r="HT11" s="82"/>
      <c r="HU11" s="82"/>
      <c r="HV11" s="82"/>
      <c r="HW11" s="82"/>
      <c r="HX11" s="82"/>
      <c r="HY11" s="82"/>
      <c r="HZ11" s="82"/>
      <c r="IA11" s="82"/>
      <c r="IB11" s="82"/>
      <c r="IC11" s="82"/>
      <c r="ID11" s="82"/>
      <c r="IE11" s="82"/>
      <c r="IF11" s="82"/>
      <c r="IG11" s="82"/>
      <c r="IH11" s="82"/>
      <c r="II11" s="82"/>
    </row>
    <row r="12" spans="1:254" s="135" customFormat="1" ht="28.5" customHeight="1">
      <c r="A12" s="90" t="s">
        <v>137</v>
      </c>
      <c r="B12" s="100">
        <v>12254</v>
      </c>
      <c r="C12" s="97">
        <v>8900</v>
      </c>
      <c r="D12" s="97">
        <v>8900</v>
      </c>
      <c r="E12" s="99"/>
      <c r="F12" s="97">
        <f t="shared" si="1"/>
        <v>-3354</v>
      </c>
      <c r="G12" s="98">
        <f t="shared" si="2"/>
        <v>-27.370654480169744</v>
      </c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8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8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82"/>
      <c r="DH12" s="82"/>
      <c r="DI12" s="82"/>
      <c r="DJ12" s="82"/>
      <c r="DK12" s="82"/>
      <c r="DL12" s="82"/>
      <c r="DM12" s="82"/>
      <c r="DN12" s="82"/>
      <c r="DO12" s="82"/>
      <c r="DP12" s="82"/>
      <c r="DQ12" s="82"/>
      <c r="DR12" s="82"/>
      <c r="DS12" s="82"/>
      <c r="DT12" s="82"/>
      <c r="DU12" s="82"/>
      <c r="DV12" s="82"/>
      <c r="DW12" s="82"/>
      <c r="DX12" s="82"/>
      <c r="DY12" s="82"/>
      <c r="DZ12" s="82"/>
      <c r="EA12" s="82"/>
      <c r="EB12" s="82"/>
      <c r="EC12" s="82"/>
      <c r="ED12" s="82"/>
      <c r="EE12" s="82"/>
      <c r="EF12" s="82"/>
      <c r="EG12" s="82"/>
      <c r="EH12" s="82"/>
      <c r="EI12" s="82"/>
      <c r="EJ12" s="82"/>
      <c r="EK12" s="82"/>
      <c r="EL12" s="82"/>
      <c r="EM12" s="82"/>
      <c r="EN12" s="82"/>
      <c r="EO12" s="82"/>
      <c r="EP12" s="82"/>
      <c r="EQ12" s="82"/>
      <c r="ER12" s="82"/>
      <c r="ES12" s="82"/>
      <c r="ET12" s="82"/>
      <c r="EU12" s="82"/>
      <c r="EV12" s="82"/>
      <c r="EW12" s="82"/>
      <c r="EX12" s="82"/>
      <c r="EY12" s="82"/>
      <c r="EZ12" s="82"/>
      <c r="FA12" s="82"/>
      <c r="FB12" s="82"/>
      <c r="FC12" s="82"/>
      <c r="FD12" s="82"/>
      <c r="FE12" s="82"/>
      <c r="FF12" s="82"/>
      <c r="FG12" s="82"/>
      <c r="FH12" s="82"/>
      <c r="FI12" s="82"/>
      <c r="FJ12" s="82"/>
      <c r="FK12" s="82"/>
      <c r="FL12" s="82"/>
      <c r="FM12" s="82"/>
      <c r="FN12" s="82"/>
      <c r="FO12" s="82"/>
      <c r="FP12" s="82"/>
      <c r="FQ12" s="82"/>
      <c r="FR12" s="82"/>
      <c r="FS12" s="82"/>
      <c r="FT12" s="82"/>
      <c r="FU12" s="82"/>
      <c r="FV12" s="82"/>
      <c r="FW12" s="82"/>
      <c r="FX12" s="82"/>
      <c r="FY12" s="82"/>
      <c r="FZ12" s="82"/>
      <c r="GA12" s="82"/>
      <c r="GB12" s="82"/>
      <c r="GC12" s="82"/>
      <c r="GD12" s="82"/>
      <c r="GE12" s="82"/>
      <c r="GF12" s="82"/>
      <c r="GG12" s="82"/>
      <c r="GH12" s="82"/>
      <c r="GI12" s="82"/>
      <c r="GJ12" s="82"/>
      <c r="GK12" s="82"/>
      <c r="GL12" s="82"/>
      <c r="GM12" s="82"/>
      <c r="GN12" s="82"/>
      <c r="GO12" s="82"/>
      <c r="GP12" s="82"/>
      <c r="GQ12" s="82"/>
      <c r="GR12" s="82"/>
      <c r="GS12" s="82"/>
      <c r="GT12" s="82"/>
      <c r="GU12" s="82"/>
      <c r="GV12" s="82"/>
      <c r="GW12" s="82"/>
      <c r="GX12" s="82"/>
      <c r="GY12" s="82"/>
      <c r="GZ12" s="82"/>
      <c r="HA12" s="82"/>
      <c r="HB12" s="82"/>
      <c r="HC12" s="82"/>
      <c r="HD12" s="82"/>
      <c r="HE12" s="82"/>
      <c r="HF12" s="82"/>
      <c r="HG12" s="82"/>
      <c r="HH12" s="82"/>
      <c r="HI12" s="82"/>
      <c r="HJ12" s="82"/>
      <c r="HK12" s="82"/>
      <c r="HL12" s="82"/>
      <c r="HM12" s="82"/>
      <c r="HN12" s="82"/>
      <c r="HO12" s="82"/>
      <c r="HP12" s="82"/>
      <c r="HQ12" s="82"/>
      <c r="HR12" s="82"/>
      <c r="HS12" s="82"/>
      <c r="HT12" s="82"/>
      <c r="HU12" s="82"/>
      <c r="HV12" s="82"/>
      <c r="HW12" s="82"/>
      <c r="HX12" s="82"/>
      <c r="HY12" s="82"/>
      <c r="HZ12" s="82"/>
      <c r="IA12" s="82"/>
      <c r="IB12" s="82"/>
      <c r="IC12" s="82"/>
      <c r="ID12" s="82"/>
      <c r="IE12" s="82"/>
      <c r="IF12" s="82"/>
      <c r="IG12" s="82"/>
      <c r="IH12" s="82"/>
      <c r="II12" s="82"/>
    </row>
    <row r="13" spans="1:254" s="135" customFormat="1" ht="28.5" customHeight="1">
      <c r="A13" s="78" t="s">
        <v>138</v>
      </c>
      <c r="B13" s="100">
        <v>10641</v>
      </c>
      <c r="C13" s="97">
        <v>6000</v>
      </c>
      <c r="D13" s="97">
        <v>6000</v>
      </c>
      <c r="E13" s="99"/>
      <c r="F13" s="97">
        <f t="shared" si="1"/>
        <v>-4641</v>
      </c>
      <c r="G13" s="98">
        <f t="shared" si="2"/>
        <v>-43.614321962221595</v>
      </c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8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8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82"/>
      <c r="DH13" s="82"/>
      <c r="DI13" s="82"/>
      <c r="DJ13" s="82"/>
      <c r="DK13" s="82"/>
      <c r="DL13" s="82"/>
      <c r="DM13" s="82"/>
      <c r="DN13" s="82"/>
      <c r="DO13" s="82"/>
      <c r="DP13" s="82"/>
      <c r="DQ13" s="82"/>
      <c r="DR13" s="82"/>
      <c r="DS13" s="82"/>
      <c r="DT13" s="82"/>
      <c r="DU13" s="82"/>
      <c r="DV13" s="82"/>
      <c r="DW13" s="82"/>
      <c r="DX13" s="82"/>
      <c r="DY13" s="82"/>
      <c r="DZ13" s="82"/>
      <c r="EA13" s="82"/>
      <c r="EB13" s="82"/>
      <c r="EC13" s="82"/>
      <c r="ED13" s="82"/>
      <c r="EE13" s="82"/>
      <c r="EF13" s="82"/>
      <c r="EG13" s="82"/>
      <c r="EH13" s="82"/>
      <c r="EI13" s="82"/>
      <c r="EJ13" s="82"/>
      <c r="EK13" s="82"/>
      <c r="EL13" s="82"/>
      <c r="EM13" s="82"/>
      <c r="EN13" s="82"/>
      <c r="EO13" s="82"/>
      <c r="EP13" s="82"/>
      <c r="EQ13" s="82"/>
      <c r="ER13" s="82"/>
      <c r="ES13" s="82"/>
      <c r="ET13" s="82"/>
      <c r="EU13" s="82"/>
      <c r="EV13" s="82"/>
      <c r="EW13" s="82"/>
      <c r="EX13" s="82"/>
      <c r="EY13" s="82"/>
      <c r="EZ13" s="82"/>
      <c r="FA13" s="82"/>
      <c r="FB13" s="82"/>
      <c r="FC13" s="82"/>
      <c r="FD13" s="82"/>
      <c r="FE13" s="82"/>
      <c r="FF13" s="82"/>
      <c r="FG13" s="82"/>
      <c r="FH13" s="82"/>
      <c r="FI13" s="82"/>
      <c r="FJ13" s="82"/>
      <c r="FK13" s="82"/>
      <c r="FL13" s="82"/>
      <c r="FM13" s="82"/>
      <c r="FN13" s="82"/>
      <c r="FO13" s="82"/>
      <c r="FP13" s="82"/>
      <c r="FQ13" s="82"/>
      <c r="FR13" s="82"/>
      <c r="FS13" s="82"/>
      <c r="FT13" s="82"/>
      <c r="FU13" s="82"/>
      <c r="FV13" s="82"/>
      <c r="FW13" s="82"/>
      <c r="FX13" s="82"/>
      <c r="FY13" s="82"/>
      <c r="FZ13" s="82"/>
      <c r="GA13" s="82"/>
      <c r="GB13" s="82"/>
      <c r="GC13" s="82"/>
      <c r="GD13" s="82"/>
      <c r="GE13" s="82"/>
      <c r="GF13" s="82"/>
      <c r="GG13" s="82"/>
      <c r="GH13" s="82"/>
      <c r="GI13" s="82"/>
      <c r="GJ13" s="82"/>
      <c r="GK13" s="82"/>
      <c r="GL13" s="82"/>
      <c r="GM13" s="82"/>
      <c r="GN13" s="82"/>
      <c r="GO13" s="82"/>
      <c r="GP13" s="82"/>
      <c r="GQ13" s="82"/>
      <c r="GR13" s="82"/>
      <c r="GS13" s="82"/>
      <c r="GT13" s="82"/>
      <c r="GU13" s="82"/>
      <c r="GV13" s="82"/>
      <c r="GW13" s="82"/>
      <c r="GX13" s="82"/>
      <c r="GY13" s="82"/>
      <c r="GZ13" s="82"/>
      <c r="HA13" s="82"/>
      <c r="HB13" s="82"/>
      <c r="HC13" s="82"/>
      <c r="HD13" s="82"/>
      <c r="HE13" s="82"/>
      <c r="HF13" s="82"/>
      <c r="HG13" s="82"/>
      <c r="HH13" s="82"/>
      <c r="HI13" s="82"/>
      <c r="HJ13" s="82"/>
      <c r="HK13" s="82"/>
      <c r="HL13" s="82"/>
      <c r="HM13" s="82"/>
      <c r="HN13" s="82"/>
      <c r="HO13" s="82"/>
      <c r="HP13" s="82"/>
      <c r="HQ13" s="82"/>
      <c r="HR13" s="82"/>
      <c r="HS13" s="82"/>
      <c r="HT13" s="82"/>
      <c r="HU13" s="82"/>
      <c r="HV13" s="82"/>
      <c r="HW13" s="82"/>
      <c r="HX13" s="82"/>
      <c r="HY13" s="82"/>
      <c r="HZ13" s="82"/>
      <c r="IA13" s="82"/>
      <c r="IB13" s="82"/>
      <c r="IC13" s="82"/>
      <c r="ID13" s="82"/>
      <c r="IE13" s="82"/>
      <c r="IF13" s="82"/>
      <c r="IG13" s="82"/>
      <c r="IH13" s="82"/>
      <c r="II13" s="82"/>
    </row>
    <row r="14" spans="1:254" s="135" customFormat="1" ht="28.5" customHeight="1">
      <c r="A14" s="78" t="s">
        <v>139</v>
      </c>
      <c r="B14" s="100"/>
      <c r="C14" s="97"/>
      <c r="D14" s="97"/>
      <c r="E14" s="97"/>
      <c r="F14" s="97">
        <f t="shared" si="1"/>
        <v>0</v>
      </c>
      <c r="G14" s="98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8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8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82"/>
      <c r="DH14" s="82"/>
      <c r="DI14" s="82"/>
      <c r="DJ14" s="82"/>
      <c r="DK14" s="82"/>
      <c r="DL14" s="82"/>
      <c r="DM14" s="82"/>
      <c r="DN14" s="82"/>
      <c r="DO14" s="82"/>
      <c r="DP14" s="82"/>
      <c r="DQ14" s="82"/>
      <c r="DR14" s="82"/>
      <c r="DS14" s="82"/>
      <c r="DT14" s="82"/>
      <c r="DU14" s="82"/>
      <c r="DV14" s="82"/>
      <c r="DW14" s="82"/>
      <c r="DX14" s="82"/>
      <c r="DY14" s="82"/>
      <c r="DZ14" s="82"/>
      <c r="EA14" s="82"/>
      <c r="EB14" s="82"/>
      <c r="EC14" s="82"/>
      <c r="ED14" s="82"/>
      <c r="EE14" s="82"/>
      <c r="EF14" s="82"/>
      <c r="EG14" s="82"/>
      <c r="EH14" s="82"/>
      <c r="EI14" s="82"/>
      <c r="EJ14" s="82"/>
      <c r="EK14" s="82"/>
      <c r="EL14" s="82"/>
      <c r="EM14" s="82"/>
      <c r="EN14" s="82"/>
      <c r="EO14" s="82"/>
      <c r="EP14" s="82"/>
      <c r="EQ14" s="82"/>
      <c r="ER14" s="82"/>
      <c r="ES14" s="82"/>
      <c r="ET14" s="82"/>
      <c r="EU14" s="82"/>
      <c r="EV14" s="82"/>
      <c r="EW14" s="82"/>
      <c r="EX14" s="82"/>
      <c r="EY14" s="82"/>
      <c r="EZ14" s="82"/>
      <c r="FA14" s="82"/>
      <c r="FB14" s="82"/>
      <c r="FC14" s="82"/>
      <c r="FD14" s="82"/>
      <c r="FE14" s="82"/>
      <c r="FF14" s="82"/>
      <c r="FG14" s="82"/>
      <c r="FH14" s="82"/>
      <c r="FI14" s="82"/>
      <c r="FJ14" s="82"/>
      <c r="FK14" s="82"/>
      <c r="FL14" s="82"/>
      <c r="FM14" s="82"/>
      <c r="FN14" s="82"/>
      <c r="FO14" s="82"/>
      <c r="FP14" s="82"/>
      <c r="FQ14" s="82"/>
      <c r="FR14" s="82"/>
      <c r="FS14" s="82"/>
      <c r="FT14" s="82"/>
      <c r="FU14" s="82"/>
      <c r="FV14" s="82"/>
      <c r="FW14" s="82"/>
      <c r="FX14" s="82"/>
      <c r="FY14" s="82"/>
      <c r="FZ14" s="82"/>
      <c r="GA14" s="82"/>
      <c r="GB14" s="82"/>
      <c r="GC14" s="82"/>
      <c r="GD14" s="82"/>
      <c r="GE14" s="82"/>
      <c r="GF14" s="82"/>
      <c r="GG14" s="82"/>
      <c r="GH14" s="82"/>
      <c r="GI14" s="82"/>
      <c r="GJ14" s="82"/>
      <c r="GK14" s="82"/>
      <c r="GL14" s="82"/>
      <c r="GM14" s="82"/>
      <c r="GN14" s="82"/>
      <c r="GO14" s="82"/>
      <c r="GP14" s="82"/>
      <c r="GQ14" s="82"/>
      <c r="GR14" s="82"/>
      <c r="GS14" s="82"/>
      <c r="GT14" s="82"/>
      <c r="GU14" s="82"/>
      <c r="GV14" s="82"/>
      <c r="GW14" s="82"/>
      <c r="GX14" s="82"/>
      <c r="GY14" s="82"/>
      <c r="GZ14" s="82"/>
      <c r="HA14" s="82"/>
      <c r="HB14" s="82"/>
      <c r="HC14" s="82"/>
      <c r="HD14" s="82"/>
      <c r="HE14" s="82"/>
      <c r="HF14" s="82"/>
      <c r="HG14" s="82"/>
      <c r="HH14" s="82"/>
      <c r="HI14" s="82"/>
      <c r="HJ14" s="82"/>
      <c r="HK14" s="82"/>
      <c r="HL14" s="82"/>
      <c r="HM14" s="82"/>
      <c r="HN14" s="82"/>
      <c r="HO14" s="82"/>
      <c r="HP14" s="82"/>
      <c r="HQ14" s="82"/>
      <c r="HR14" s="82"/>
      <c r="HS14" s="82"/>
      <c r="HT14" s="82"/>
      <c r="HU14" s="82"/>
      <c r="HV14" s="82"/>
      <c r="HW14" s="82"/>
      <c r="HX14" s="82"/>
      <c r="HY14" s="82"/>
      <c r="HZ14" s="82"/>
      <c r="IA14" s="82"/>
      <c r="IB14" s="82"/>
      <c r="IC14" s="82"/>
      <c r="ID14" s="82"/>
      <c r="IE14" s="82"/>
      <c r="IF14" s="82"/>
      <c r="IG14" s="82"/>
      <c r="IH14" s="82"/>
      <c r="II14" s="82"/>
    </row>
    <row r="15" spans="1:254" s="135" customFormat="1" ht="28.5" customHeight="1">
      <c r="A15" s="90" t="s">
        <v>113</v>
      </c>
      <c r="B15" s="97">
        <f>SUM(B16:B18)</f>
        <v>4633</v>
      </c>
      <c r="C15" s="97">
        <f>SUM(C16:C18)</f>
        <v>2526</v>
      </c>
      <c r="D15" s="97">
        <f>SUM(D16:D18)</f>
        <v>2526</v>
      </c>
      <c r="E15" s="97">
        <f>SUM(E17:E18)</f>
        <v>0</v>
      </c>
      <c r="F15" s="97">
        <f t="shared" si="1"/>
        <v>-2107</v>
      </c>
      <c r="G15" s="98">
        <f>F15/B15*100</f>
        <v>-45.478091949061081</v>
      </c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82"/>
      <c r="DH15" s="82"/>
      <c r="DI15" s="82"/>
      <c r="DJ15" s="82"/>
      <c r="DK15" s="82"/>
      <c r="DL15" s="82"/>
      <c r="DM15" s="82"/>
      <c r="DN15" s="82"/>
      <c r="DO15" s="82"/>
      <c r="DP15" s="82"/>
      <c r="DQ15" s="82"/>
      <c r="DR15" s="82"/>
      <c r="DS15" s="82"/>
      <c r="DT15" s="82"/>
      <c r="DU15" s="82"/>
      <c r="DV15" s="82"/>
      <c r="DW15" s="82"/>
      <c r="DX15" s="82"/>
      <c r="DY15" s="82"/>
      <c r="DZ15" s="82"/>
      <c r="EA15" s="82"/>
      <c r="EB15" s="82"/>
      <c r="EC15" s="82"/>
      <c r="ED15" s="82"/>
      <c r="EE15" s="82"/>
      <c r="EF15" s="82"/>
      <c r="EG15" s="82"/>
      <c r="EH15" s="82"/>
      <c r="EI15" s="82"/>
      <c r="EJ15" s="82"/>
      <c r="EK15" s="82"/>
      <c r="EL15" s="82"/>
      <c r="EM15" s="82"/>
      <c r="EN15" s="82"/>
      <c r="EO15" s="82"/>
      <c r="EP15" s="82"/>
      <c r="EQ15" s="82"/>
      <c r="ER15" s="82"/>
      <c r="ES15" s="82"/>
      <c r="ET15" s="82"/>
      <c r="EU15" s="82"/>
      <c r="EV15" s="82"/>
      <c r="EW15" s="82"/>
      <c r="EX15" s="82"/>
      <c r="EY15" s="82"/>
      <c r="EZ15" s="82"/>
      <c r="FA15" s="82"/>
      <c r="FB15" s="82"/>
      <c r="FC15" s="82"/>
      <c r="FD15" s="82"/>
      <c r="FE15" s="82"/>
      <c r="FF15" s="82"/>
      <c r="FG15" s="82"/>
      <c r="FH15" s="82"/>
      <c r="FI15" s="82"/>
      <c r="FJ15" s="82"/>
      <c r="FK15" s="82"/>
      <c r="FL15" s="82"/>
      <c r="FM15" s="82"/>
      <c r="FN15" s="82"/>
      <c r="FO15" s="82"/>
      <c r="FP15" s="82"/>
      <c r="FQ15" s="82"/>
      <c r="FR15" s="82"/>
      <c r="FS15" s="82"/>
      <c r="FT15" s="82"/>
      <c r="FU15" s="82"/>
      <c r="FV15" s="82"/>
      <c r="FW15" s="82"/>
      <c r="FX15" s="82"/>
      <c r="FY15" s="82"/>
      <c r="FZ15" s="82"/>
      <c r="GA15" s="82"/>
      <c r="GB15" s="82"/>
      <c r="GC15" s="82"/>
      <c r="GD15" s="82"/>
      <c r="GE15" s="82"/>
      <c r="GF15" s="82"/>
      <c r="GG15" s="82"/>
      <c r="GH15" s="82"/>
      <c r="GI15" s="82"/>
      <c r="GJ15" s="82"/>
      <c r="GK15" s="82"/>
      <c r="GL15" s="82"/>
      <c r="GM15" s="82"/>
      <c r="GN15" s="82"/>
      <c r="GO15" s="82"/>
      <c r="GP15" s="82"/>
      <c r="GQ15" s="82"/>
      <c r="GR15" s="82"/>
      <c r="GS15" s="82"/>
      <c r="GT15" s="82"/>
      <c r="GU15" s="82"/>
      <c r="GV15" s="82"/>
      <c r="GW15" s="82"/>
      <c r="GX15" s="82"/>
      <c r="GY15" s="82"/>
      <c r="GZ15" s="82"/>
      <c r="HA15" s="82"/>
      <c r="HB15" s="82"/>
      <c r="HC15" s="82"/>
      <c r="HD15" s="82"/>
      <c r="HE15" s="82"/>
      <c r="HF15" s="82"/>
      <c r="HG15" s="82"/>
      <c r="HH15" s="82"/>
      <c r="HI15" s="82"/>
      <c r="HJ15" s="82"/>
      <c r="HK15" s="82"/>
      <c r="HL15" s="82"/>
      <c r="HM15" s="82"/>
      <c r="HN15" s="82"/>
      <c r="HO15" s="82"/>
      <c r="HP15" s="82"/>
      <c r="HQ15" s="82"/>
      <c r="HR15" s="82"/>
      <c r="HS15" s="82"/>
      <c r="HT15" s="82"/>
      <c r="HU15" s="82"/>
      <c r="HV15" s="82"/>
      <c r="HW15" s="82"/>
      <c r="HX15" s="82"/>
      <c r="HY15" s="82"/>
      <c r="HZ15" s="82"/>
      <c r="IA15" s="82"/>
      <c r="IB15" s="82"/>
      <c r="IC15" s="82"/>
      <c r="ID15" s="82"/>
      <c r="IE15" s="82"/>
      <c r="IF15" s="82"/>
      <c r="IG15" s="82"/>
      <c r="IH15" s="82"/>
      <c r="II15" s="82"/>
    </row>
    <row r="16" spans="1:254" s="135" customFormat="1" ht="28.5" customHeight="1">
      <c r="A16" s="90" t="s">
        <v>140</v>
      </c>
      <c r="B16" s="100"/>
      <c r="C16" s="97"/>
      <c r="D16" s="97"/>
      <c r="E16" s="97"/>
      <c r="F16" s="97">
        <f t="shared" si="1"/>
        <v>0</v>
      </c>
      <c r="G16" s="98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8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8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82"/>
      <c r="DH16" s="82"/>
      <c r="DI16" s="82"/>
      <c r="DJ16" s="82"/>
      <c r="DK16" s="82"/>
      <c r="DL16" s="82"/>
      <c r="DM16" s="82"/>
      <c r="DN16" s="82"/>
      <c r="DO16" s="82"/>
      <c r="DP16" s="82"/>
      <c r="DQ16" s="82"/>
      <c r="DR16" s="82"/>
      <c r="DS16" s="82"/>
      <c r="DT16" s="82"/>
      <c r="DU16" s="82"/>
      <c r="DV16" s="82"/>
      <c r="DW16" s="82"/>
      <c r="DX16" s="82"/>
      <c r="DY16" s="82"/>
      <c r="DZ16" s="82"/>
      <c r="EA16" s="82"/>
      <c r="EB16" s="82"/>
      <c r="EC16" s="82"/>
      <c r="ED16" s="82"/>
      <c r="EE16" s="82"/>
      <c r="EF16" s="82"/>
      <c r="EG16" s="82"/>
      <c r="EH16" s="82"/>
      <c r="EI16" s="82"/>
      <c r="EJ16" s="82"/>
      <c r="EK16" s="82"/>
      <c r="EL16" s="82"/>
      <c r="EM16" s="82"/>
      <c r="EN16" s="82"/>
      <c r="EO16" s="82"/>
      <c r="EP16" s="82"/>
      <c r="EQ16" s="82"/>
      <c r="ER16" s="82"/>
      <c r="ES16" s="82"/>
      <c r="ET16" s="82"/>
      <c r="EU16" s="82"/>
      <c r="EV16" s="82"/>
      <c r="EW16" s="82"/>
      <c r="EX16" s="82"/>
      <c r="EY16" s="82"/>
      <c r="EZ16" s="82"/>
      <c r="FA16" s="82"/>
      <c r="FB16" s="82"/>
      <c r="FC16" s="82"/>
      <c r="FD16" s="82"/>
      <c r="FE16" s="82"/>
      <c r="FF16" s="82"/>
      <c r="FG16" s="82"/>
      <c r="FH16" s="82"/>
      <c r="FI16" s="82"/>
      <c r="FJ16" s="82"/>
      <c r="FK16" s="82"/>
      <c r="FL16" s="82"/>
      <c r="FM16" s="82"/>
      <c r="FN16" s="82"/>
      <c r="FO16" s="82"/>
      <c r="FP16" s="82"/>
      <c r="FQ16" s="82"/>
      <c r="FR16" s="82"/>
      <c r="FS16" s="82"/>
      <c r="FT16" s="82"/>
      <c r="FU16" s="82"/>
      <c r="FV16" s="82"/>
      <c r="FW16" s="82"/>
      <c r="FX16" s="82"/>
      <c r="FY16" s="82"/>
      <c r="FZ16" s="82"/>
      <c r="GA16" s="82"/>
      <c r="GB16" s="82"/>
      <c r="GC16" s="82"/>
      <c r="GD16" s="82"/>
      <c r="GE16" s="82"/>
      <c r="GF16" s="82"/>
      <c r="GG16" s="82"/>
      <c r="GH16" s="82"/>
      <c r="GI16" s="82"/>
      <c r="GJ16" s="82"/>
      <c r="GK16" s="82"/>
      <c r="GL16" s="82"/>
      <c r="GM16" s="82"/>
      <c r="GN16" s="82"/>
      <c r="GO16" s="82"/>
      <c r="GP16" s="82"/>
      <c r="GQ16" s="82"/>
      <c r="GR16" s="82"/>
      <c r="GS16" s="82"/>
      <c r="GT16" s="82"/>
      <c r="GU16" s="82"/>
      <c r="GV16" s="82"/>
      <c r="GW16" s="82"/>
      <c r="GX16" s="82"/>
      <c r="GY16" s="82"/>
      <c r="GZ16" s="82"/>
      <c r="HA16" s="82"/>
      <c r="HB16" s="82"/>
      <c r="HC16" s="82"/>
      <c r="HD16" s="82"/>
      <c r="HE16" s="82"/>
      <c r="HF16" s="82"/>
      <c r="HG16" s="82"/>
      <c r="HH16" s="82"/>
      <c r="HI16" s="82"/>
      <c r="HJ16" s="82"/>
      <c r="HK16" s="82"/>
      <c r="HL16" s="82"/>
      <c r="HM16" s="82"/>
      <c r="HN16" s="82"/>
      <c r="HO16" s="82"/>
      <c r="HP16" s="82"/>
      <c r="HQ16" s="82"/>
      <c r="HR16" s="82"/>
      <c r="HS16" s="82"/>
      <c r="HT16" s="82"/>
      <c r="HU16" s="82"/>
      <c r="HV16" s="82"/>
      <c r="HW16" s="82"/>
      <c r="HX16" s="82"/>
      <c r="HY16" s="82"/>
      <c r="HZ16" s="82"/>
      <c r="IA16" s="82"/>
      <c r="IB16" s="82"/>
      <c r="IC16" s="82"/>
      <c r="ID16" s="82"/>
      <c r="IE16" s="82"/>
      <c r="IF16" s="82"/>
      <c r="IG16" s="82"/>
      <c r="IH16" s="82"/>
      <c r="II16" s="82"/>
    </row>
    <row r="17" spans="1:243" s="135" customFormat="1" ht="28.5" customHeight="1">
      <c r="A17" s="90" t="s">
        <v>141</v>
      </c>
      <c r="B17" s="100">
        <v>1061</v>
      </c>
      <c r="C17" s="97">
        <v>0</v>
      </c>
      <c r="D17" s="97">
        <v>0</v>
      </c>
      <c r="E17" s="97"/>
      <c r="F17" s="97">
        <f t="shared" si="1"/>
        <v>-1061</v>
      </c>
      <c r="G17" s="98">
        <f>F17/B17*100</f>
        <v>-100</v>
      </c>
      <c r="H17" s="89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8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8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82"/>
      <c r="DH17" s="82"/>
      <c r="DI17" s="82"/>
      <c r="DJ17" s="82"/>
      <c r="DK17" s="82"/>
      <c r="DL17" s="82"/>
      <c r="DM17" s="82"/>
      <c r="DN17" s="82"/>
      <c r="DO17" s="82"/>
      <c r="DP17" s="82"/>
      <c r="DQ17" s="82"/>
      <c r="DR17" s="82"/>
      <c r="DS17" s="82"/>
      <c r="DT17" s="82"/>
      <c r="DU17" s="82"/>
      <c r="DV17" s="82"/>
      <c r="DW17" s="82"/>
      <c r="DX17" s="82"/>
      <c r="DY17" s="82"/>
      <c r="DZ17" s="82"/>
      <c r="EA17" s="82"/>
      <c r="EB17" s="82"/>
      <c r="EC17" s="82"/>
      <c r="ED17" s="82"/>
      <c r="EE17" s="82"/>
      <c r="EF17" s="82"/>
      <c r="EG17" s="82"/>
      <c r="EH17" s="82"/>
      <c r="EI17" s="82"/>
      <c r="EJ17" s="82"/>
      <c r="EK17" s="82"/>
      <c r="EL17" s="82"/>
      <c r="EM17" s="82"/>
      <c r="EN17" s="82"/>
      <c r="EO17" s="82"/>
      <c r="EP17" s="82"/>
      <c r="EQ17" s="82"/>
      <c r="ER17" s="82"/>
      <c r="ES17" s="82"/>
      <c r="ET17" s="82"/>
      <c r="EU17" s="82"/>
      <c r="EV17" s="82"/>
      <c r="EW17" s="82"/>
      <c r="EX17" s="82"/>
      <c r="EY17" s="82"/>
      <c r="EZ17" s="82"/>
      <c r="FA17" s="82"/>
      <c r="FB17" s="82"/>
      <c r="FC17" s="82"/>
      <c r="FD17" s="82"/>
      <c r="FE17" s="82"/>
      <c r="FF17" s="82"/>
      <c r="FG17" s="82"/>
      <c r="FH17" s="82"/>
      <c r="FI17" s="82"/>
      <c r="FJ17" s="82"/>
      <c r="FK17" s="82"/>
      <c r="FL17" s="82"/>
      <c r="FM17" s="82"/>
      <c r="FN17" s="82"/>
      <c r="FO17" s="82"/>
      <c r="FP17" s="82"/>
      <c r="FQ17" s="82"/>
      <c r="FR17" s="82"/>
      <c r="FS17" s="82"/>
      <c r="FT17" s="82"/>
      <c r="FU17" s="82"/>
      <c r="FV17" s="82"/>
      <c r="FW17" s="82"/>
      <c r="FX17" s="82"/>
      <c r="FY17" s="82"/>
      <c r="FZ17" s="82"/>
      <c r="GA17" s="82"/>
      <c r="GB17" s="82"/>
      <c r="GC17" s="82"/>
      <c r="GD17" s="82"/>
      <c r="GE17" s="82"/>
      <c r="GF17" s="82"/>
      <c r="GG17" s="82"/>
      <c r="GH17" s="82"/>
      <c r="GI17" s="82"/>
      <c r="GJ17" s="82"/>
      <c r="GK17" s="82"/>
      <c r="GL17" s="82"/>
      <c r="GM17" s="82"/>
      <c r="GN17" s="82"/>
      <c r="GO17" s="82"/>
      <c r="GP17" s="82"/>
      <c r="GQ17" s="82"/>
      <c r="GR17" s="82"/>
      <c r="GS17" s="82"/>
      <c r="GT17" s="82"/>
      <c r="GU17" s="82"/>
      <c r="GV17" s="82"/>
      <c r="GW17" s="82"/>
      <c r="GX17" s="82"/>
      <c r="GY17" s="82"/>
      <c r="GZ17" s="82"/>
      <c r="HA17" s="82"/>
      <c r="HB17" s="82"/>
      <c r="HC17" s="82"/>
      <c r="HD17" s="82"/>
      <c r="HE17" s="82"/>
      <c r="HF17" s="82"/>
      <c r="HG17" s="82"/>
      <c r="HH17" s="82"/>
      <c r="HI17" s="82"/>
      <c r="HJ17" s="82"/>
      <c r="HK17" s="82"/>
      <c r="HL17" s="82"/>
      <c r="HM17" s="82"/>
      <c r="HN17" s="82"/>
      <c r="HO17" s="82"/>
      <c r="HP17" s="82"/>
      <c r="HQ17" s="82"/>
      <c r="HR17" s="82"/>
      <c r="HS17" s="82"/>
      <c r="HT17" s="82"/>
      <c r="HU17" s="82"/>
      <c r="HV17" s="82"/>
      <c r="HW17" s="82"/>
      <c r="HX17" s="82"/>
      <c r="HY17" s="82"/>
      <c r="HZ17" s="82"/>
      <c r="IA17" s="82"/>
      <c r="IB17" s="82"/>
      <c r="IC17" s="82"/>
      <c r="ID17" s="82"/>
      <c r="IE17" s="82"/>
      <c r="IF17" s="82"/>
      <c r="IG17" s="82"/>
      <c r="IH17" s="82"/>
      <c r="II17" s="82"/>
    </row>
    <row r="18" spans="1:243" s="135" customFormat="1" ht="28.5" customHeight="1">
      <c r="A18" s="90" t="s">
        <v>142</v>
      </c>
      <c r="B18" s="100">
        <v>3572</v>
      </c>
      <c r="C18" s="97">
        <v>2526</v>
      </c>
      <c r="D18" s="97">
        <v>2526</v>
      </c>
      <c r="E18" s="99"/>
      <c r="F18" s="97">
        <f t="shared" si="1"/>
        <v>-1046</v>
      </c>
      <c r="G18" s="98">
        <f>F18/B18*100</f>
        <v>-29.283314669652853</v>
      </c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8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8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/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/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82"/>
      <c r="EF18" s="82"/>
      <c r="EG18" s="82"/>
      <c r="EH18" s="82"/>
      <c r="EI18" s="82"/>
      <c r="EJ18" s="82"/>
      <c r="EK18" s="82"/>
      <c r="EL18" s="82"/>
      <c r="EM18" s="82"/>
      <c r="EN18" s="82"/>
      <c r="EO18" s="82"/>
      <c r="EP18" s="82"/>
      <c r="EQ18" s="82"/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  <c r="FE18" s="82"/>
      <c r="FF18" s="82"/>
      <c r="FG18" s="82"/>
      <c r="FH18" s="82"/>
      <c r="FI18" s="82"/>
      <c r="FJ18" s="82"/>
      <c r="FK18" s="82"/>
      <c r="FL18" s="82"/>
      <c r="FM18" s="82"/>
      <c r="FN18" s="82"/>
      <c r="FO18" s="82"/>
      <c r="FP18" s="82"/>
      <c r="FQ18" s="82"/>
      <c r="FR18" s="82"/>
      <c r="FS18" s="82"/>
      <c r="FT18" s="82"/>
      <c r="FU18" s="82"/>
      <c r="FV18" s="82"/>
      <c r="FW18" s="82"/>
      <c r="FX18" s="82"/>
      <c r="FY18" s="82"/>
      <c r="FZ18" s="82"/>
      <c r="GA18" s="82"/>
      <c r="GB18" s="82"/>
      <c r="GC18" s="82"/>
      <c r="GD18" s="82"/>
      <c r="GE18" s="82"/>
      <c r="GF18" s="82"/>
      <c r="GG18" s="82"/>
      <c r="GH18" s="82"/>
      <c r="GI18" s="82"/>
      <c r="GJ18" s="82"/>
      <c r="GK18" s="82"/>
      <c r="GL18" s="82"/>
      <c r="GM18" s="82"/>
      <c r="GN18" s="82"/>
      <c r="GO18" s="82"/>
      <c r="GP18" s="82"/>
      <c r="GQ18" s="82"/>
      <c r="GR18" s="82"/>
      <c r="GS18" s="82"/>
      <c r="GT18" s="82"/>
      <c r="GU18" s="82"/>
      <c r="GV18" s="82"/>
      <c r="GW18" s="82"/>
      <c r="GX18" s="82"/>
      <c r="GY18" s="82"/>
      <c r="GZ18" s="82"/>
      <c r="HA18" s="82"/>
      <c r="HB18" s="82"/>
      <c r="HC18" s="82"/>
      <c r="HD18" s="82"/>
      <c r="HE18" s="82"/>
      <c r="HF18" s="82"/>
      <c r="HG18" s="82"/>
      <c r="HH18" s="82"/>
      <c r="HI18" s="82"/>
      <c r="HJ18" s="82"/>
      <c r="HK18" s="82"/>
      <c r="HL18" s="82"/>
      <c r="HM18" s="82"/>
      <c r="HN18" s="82"/>
      <c r="HO18" s="82"/>
      <c r="HP18" s="82"/>
      <c r="HQ18" s="82"/>
      <c r="HR18" s="82"/>
      <c r="HS18" s="82"/>
      <c r="HT18" s="82"/>
      <c r="HU18" s="82"/>
      <c r="HV18" s="82"/>
      <c r="HW18" s="82"/>
      <c r="HX18" s="82"/>
      <c r="HY18" s="82"/>
      <c r="HZ18" s="82"/>
      <c r="IA18" s="82"/>
      <c r="IB18" s="82"/>
      <c r="IC18" s="82"/>
      <c r="ID18" s="82"/>
      <c r="IE18" s="82"/>
      <c r="IF18" s="82"/>
      <c r="IG18" s="82"/>
      <c r="IH18" s="82"/>
      <c r="II18" s="82"/>
    </row>
    <row r="19" spans="1:243" s="135" customFormat="1" ht="28.5" customHeight="1">
      <c r="A19" s="90" t="s">
        <v>114</v>
      </c>
      <c r="B19" s="100">
        <v>20000</v>
      </c>
      <c r="C19" s="97">
        <v>23128</v>
      </c>
      <c r="D19" s="97">
        <v>23128</v>
      </c>
      <c r="E19" s="100"/>
      <c r="F19" s="97">
        <f t="shared" si="1"/>
        <v>3128</v>
      </c>
      <c r="G19" s="98">
        <f>F19/B19*100</f>
        <v>15.64</v>
      </c>
      <c r="H19" s="84"/>
      <c r="I19" s="89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8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8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8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82"/>
      <c r="DH19" s="82"/>
      <c r="DI19" s="82"/>
      <c r="DJ19" s="82"/>
      <c r="DK19" s="82"/>
      <c r="DL19" s="82"/>
      <c r="DM19" s="82"/>
      <c r="DN19" s="82"/>
      <c r="DO19" s="82"/>
      <c r="DP19" s="82"/>
      <c r="DQ19" s="82"/>
      <c r="DR19" s="82"/>
      <c r="DS19" s="82"/>
      <c r="DT19" s="82"/>
      <c r="DU19" s="82"/>
      <c r="DV19" s="82"/>
      <c r="DW19" s="82"/>
      <c r="DX19" s="82"/>
      <c r="DY19" s="82"/>
      <c r="DZ19" s="82"/>
      <c r="EA19" s="82"/>
      <c r="EB19" s="82"/>
      <c r="EC19" s="82"/>
      <c r="ED19" s="82"/>
      <c r="EE19" s="82"/>
      <c r="EF19" s="82"/>
      <c r="EG19" s="82"/>
      <c r="EH19" s="82"/>
      <c r="EI19" s="82"/>
      <c r="EJ19" s="82"/>
      <c r="EK19" s="82"/>
      <c r="EL19" s="82"/>
      <c r="EM19" s="82"/>
      <c r="EN19" s="82"/>
      <c r="EO19" s="82"/>
      <c r="EP19" s="82"/>
      <c r="EQ19" s="82"/>
      <c r="ER19" s="82"/>
      <c r="ES19" s="82"/>
      <c r="ET19" s="82"/>
      <c r="EU19" s="82"/>
      <c r="EV19" s="82"/>
      <c r="EW19" s="82"/>
      <c r="EX19" s="82"/>
      <c r="EY19" s="82"/>
      <c r="EZ19" s="82"/>
      <c r="FA19" s="82"/>
      <c r="FB19" s="82"/>
      <c r="FC19" s="82"/>
      <c r="FD19" s="82"/>
      <c r="FE19" s="82"/>
      <c r="FF19" s="82"/>
      <c r="FG19" s="82"/>
      <c r="FH19" s="82"/>
      <c r="FI19" s="82"/>
      <c r="FJ19" s="82"/>
      <c r="FK19" s="82"/>
      <c r="FL19" s="82"/>
      <c r="FM19" s="82"/>
      <c r="FN19" s="82"/>
      <c r="FO19" s="82"/>
      <c r="FP19" s="82"/>
      <c r="FQ19" s="82"/>
      <c r="FR19" s="82"/>
      <c r="FS19" s="82"/>
      <c r="FT19" s="82"/>
      <c r="FU19" s="82"/>
      <c r="FV19" s="82"/>
      <c r="FW19" s="82"/>
      <c r="FX19" s="82"/>
      <c r="FY19" s="82"/>
      <c r="FZ19" s="82"/>
      <c r="GA19" s="82"/>
      <c r="GB19" s="82"/>
      <c r="GC19" s="82"/>
      <c r="GD19" s="82"/>
      <c r="GE19" s="82"/>
      <c r="GF19" s="82"/>
      <c r="GG19" s="82"/>
      <c r="GH19" s="82"/>
      <c r="GI19" s="82"/>
      <c r="GJ19" s="82"/>
      <c r="GK19" s="82"/>
      <c r="GL19" s="82"/>
      <c r="GM19" s="82"/>
      <c r="GN19" s="82"/>
      <c r="GO19" s="82"/>
      <c r="GP19" s="82"/>
      <c r="GQ19" s="82"/>
      <c r="GR19" s="82"/>
      <c r="GS19" s="82"/>
      <c r="GT19" s="82"/>
      <c r="GU19" s="82"/>
      <c r="GV19" s="82"/>
      <c r="GW19" s="82"/>
      <c r="GX19" s="82"/>
      <c r="GY19" s="82"/>
      <c r="GZ19" s="82"/>
      <c r="HA19" s="82"/>
      <c r="HB19" s="82"/>
      <c r="HC19" s="82"/>
      <c r="HD19" s="82"/>
      <c r="HE19" s="82"/>
      <c r="HF19" s="82"/>
      <c r="HG19" s="82"/>
      <c r="HH19" s="82"/>
      <c r="HI19" s="82"/>
      <c r="HJ19" s="82"/>
      <c r="HK19" s="82"/>
      <c r="HL19" s="82"/>
      <c r="HM19" s="82"/>
      <c r="HN19" s="82"/>
      <c r="HO19" s="82"/>
      <c r="HP19" s="82"/>
      <c r="HQ19" s="82"/>
      <c r="HR19" s="82"/>
      <c r="HS19" s="82"/>
      <c r="HT19" s="82"/>
      <c r="HU19" s="82"/>
      <c r="HV19" s="82"/>
      <c r="HW19" s="82"/>
      <c r="HX19" s="82"/>
      <c r="HY19" s="82"/>
      <c r="HZ19" s="82"/>
      <c r="IA19" s="82"/>
      <c r="IB19" s="82"/>
      <c r="IC19" s="82"/>
      <c r="ID19" s="82"/>
      <c r="IE19" s="82"/>
      <c r="IF19" s="82"/>
      <c r="IG19" s="82"/>
      <c r="IH19" s="82"/>
      <c r="II19" s="82"/>
    </row>
    <row r="20" spans="1:243" s="135" customFormat="1" ht="28.5" customHeight="1">
      <c r="A20" s="90" t="s">
        <v>143</v>
      </c>
      <c r="B20" s="100">
        <v>130</v>
      </c>
      <c r="C20" s="97">
        <v>252</v>
      </c>
      <c r="D20" s="97">
        <v>252</v>
      </c>
      <c r="E20" s="100"/>
      <c r="F20" s="97">
        <f t="shared" si="1"/>
        <v>122</v>
      </c>
      <c r="G20" s="98">
        <f>F20/B20*100</f>
        <v>93.84615384615384</v>
      </c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8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8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8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82"/>
      <c r="DH20" s="82"/>
      <c r="DI20" s="82"/>
      <c r="DJ20" s="82"/>
      <c r="DK20" s="82"/>
      <c r="DL20" s="82"/>
      <c r="DM20" s="82"/>
      <c r="DN20" s="82"/>
      <c r="DO20" s="82"/>
      <c r="DP20" s="82"/>
      <c r="DQ20" s="82"/>
      <c r="DR20" s="82"/>
      <c r="DS20" s="82"/>
      <c r="DT20" s="82"/>
      <c r="DU20" s="82"/>
      <c r="DV20" s="82"/>
      <c r="DW20" s="82"/>
      <c r="DX20" s="82"/>
      <c r="DY20" s="82"/>
      <c r="DZ20" s="82"/>
      <c r="EA20" s="82"/>
      <c r="EB20" s="82"/>
      <c r="EC20" s="82"/>
      <c r="ED20" s="82"/>
      <c r="EE20" s="82"/>
      <c r="EF20" s="82"/>
      <c r="EG20" s="82"/>
      <c r="EH20" s="82"/>
      <c r="EI20" s="82"/>
      <c r="EJ20" s="82"/>
      <c r="EK20" s="82"/>
      <c r="EL20" s="82"/>
      <c r="EM20" s="82"/>
      <c r="EN20" s="82"/>
      <c r="EO20" s="82"/>
      <c r="EP20" s="82"/>
      <c r="EQ20" s="82"/>
      <c r="ER20" s="82"/>
      <c r="ES20" s="82"/>
      <c r="ET20" s="82"/>
      <c r="EU20" s="82"/>
      <c r="EV20" s="82"/>
      <c r="EW20" s="82"/>
      <c r="EX20" s="82"/>
      <c r="EY20" s="82"/>
      <c r="EZ20" s="82"/>
      <c r="FA20" s="82"/>
      <c r="FB20" s="82"/>
      <c r="FC20" s="82"/>
      <c r="FD20" s="82"/>
      <c r="FE20" s="82"/>
      <c r="FF20" s="82"/>
      <c r="FG20" s="82"/>
      <c r="FH20" s="82"/>
      <c r="FI20" s="82"/>
      <c r="FJ20" s="82"/>
      <c r="FK20" s="82"/>
      <c r="FL20" s="82"/>
      <c r="FM20" s="82"/>
      <c r="FN20" s="82"/>
      <c r="FO20" s="82"/>
      <c r="FP20" s="82"/>
      <c r="FQ20" s="82"/>
      <c r="FR20" s="82"/>
      <c r="FS20" s="82"/>
      <c r="FT20" s="82"/>
      <c r="FU20" s="82"/>
      <c r="FV20" s="82"/>
      <c r="FW20" s="82"/>
      <c r="FX20" s="82"/>
      <c r="FY20" s="82"/>
      <c r="FZ20" s="82"/>
      <c r="GA20" s="82"/>
      <c r="GB20" s="82"/>
      <c r="GC20" s="82"/>
      <c r="GD20" s="82"/>
      <c r="GE20" s="82"/>
      <c r="GF20" s="82"/>
      <c r="GG20" s="82"/>
      <c r="GH20" s="82"/>
      <c r="GI20" s="82"/>
      <c r="GJ20" s="82"/>
      <c r="GK20" s="82"/>
      <c r="GL20" s="82"/>
      <c r="GM20" s="82"/>
      <c r="GN20" s="82"/>
      <c r="GO20" s="82"/>
      <c r="GP20" s="82"/>
      <c r="GQ20" s="82"/>
      <c r="GR20" s="82"/>
      <c r="GS20" s="82"/>
      <c r="GT20" s="82"/>
      <c r="GU20" s="82"/>
      <c r="GV20" s="82"/>
      <c r="GW20" s="82"/>
      <c r="GX20" s="82"/>
      <c r="GY20" s="82"/>
      <c r="GZ20" s="82"/>
      <c r="HA20" s="82"/>
      <c r="HB20" s="82"/>
      <c r="HC20" s="82"/>
      <c r="HD20" s="82"/>
      <c r="HE20" s="82"/>
      <c r="HF20" s="82"/>
      <c r="HG20" s="82"/>
      <c r="HH20" s="82"/>
      <c r="HI20" s="82"/>
      <c r="HJ20" s="82"/>
      <c r="HK20" s="82"/>
      <c r="HL20" s="82"/>
      <c r="HM20" s="82"/>
      <c r="HN20" s="82"/>
      <c r="HO20" s="82"/>
      <c r="HP20" s="82"/>
      <c r="HQ20" s="82"/>
      <c r="HR20" s="82"/>
      <c r="HS20" s="82"/>
      <c r="HT20" s="82"/>
      <c r="HU20" s="82"/>
      <c r="HV20" s="82"/>
      <c r="HW20" s="82"/>
      <c r="HX20" s="82"/>
      <c r="HY20" s="82"/>
      <c r="HZ20" s="82"/>
      <c r="IA20" s="82"/>
      <c r="IB20" s="82"/>
      <c r="IC20" s="82"/>
      <c r="ID20" s="82"/>
      <c r="IE20" s="82"/>
      <c r="IF20" s="82"/>
      <c r="IG20" s="82"/>
      <c r="IH20" s="82"/>
      <c r="II20" s="82"/>
    </row>
    <row r="21" spans="1:243" s="135" customFormat="1" ht="28.5" customHeight="1">
      <c r="A21" s="90" t="s">
        <v>144</v>
      </c>
      <c r="B21" s="100"/>
      <c r="C21" s="97"/>
      <c r="D21" s="97"/>
      <c r="E21" s="101"/>
      <c r="F21" s="97">
        <f t="shared" si="1"/>
        <v>0</v>
      </c>
      <c r="G21" s="98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8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8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82"/>
      <c r="DH21" s="82"/>
      <c r="DI21" s="82"/>
      <c r="DJ21" s="82"/>
      <c r="DK21" s="82"/>
      <c r="DL21" s="82"/>
      <c r="DM21" s="82"/>
      <c r="DN21" s="82"/>
      <c r="DO21" s="82"/>
      <c r="DP21" s="82"/>
      <c r="DQ21" s="82"/>
      <c r="DR21" s="82"/>
      <c r="DS21" s="82"/>
      <c r="DT21" s="82"/>
      <c r="DU21" s="82"/>
      <c r="DV21" s="82"/>
      <c r="DW21" s="82"/>
      <c r="DX21" s="82"/>
      <c r="DY21" s="82"/>
      <c r="DZ21" s="82"/>
      <c r="EA21" s="82"/>
      <c r="EB21" s="82"/>
      <c r="EC21" s="82"/>
      <c r="ED21" s="82"/>
      <c r="EE21" s="82"/>
      <c r="EF21" s="82"/>
      <c r="EG21" s="82"/>
      <c r="EH21" s="82"/>
      <c r="EI21" s="82"/>
      <c r="EJ21" s="82"/>
      <c r="EK21" s="82"/>
      <c r="EL21" s="82"/>
      <c r="EM21" s="82"/>
      <c r="EN21" s="82"/>
      <c r="EO21" s="82"/>
      <c r="EP21" s="82"/>
      <c r="EQ21" s="82"/>
      <c r="ER21" s="82"/>
      <c r="ES21" s="82"/>
      <c r="ET21" s="82"/>
      <c r="EU21" s="82"/>
      <c r="EV21" s="82"/>
      <c r="EW21" s="82"/>
      <c r="EX21" s="82"/>
      <c r="EY21" s="82"/>
      <c r="EZ21" s="82"/>
      <c r="FA21" s="82"/>
      <c r="FB21" s="82"/>
      <c r="FC21" s="82"/>
      <c r="FD21" s="82"/>
      <c r="FE21" s="82"/>
      <c r="FF21" s="82"/>
      <c r="FG21" s="82"/>
      <c r="FH21" s="82"/>
      <c r="FI21" s="82"/>
      <c r="FJ21" s="82"/>
      <c r="FK21" s="82"/>
      <c r="FL21" s="82"/>
      <c r="FM21" s="82"/>
      <c r="FN21" s="82"/>
      <c r="FO21" s="82"/>
      <c r="FP21" s="82"/>
      <c r="FQ21" s="82"/>
      <c r="FR21" s="82"/>
      <c r="FS21" s="82"/>
      <c r="FT21" s="82"/>
      <c r="FU21" s="82"/>
      <c r="FV21" s="82"/>
      <c r="FW21" s="82"/>
      <c r="FX21" s="82"/>
      <c r="FY21" s="82"/>
      <c r="FZ21" s="82"/>
      <c r="GA21" s="82"/>
      <c r="GB21" s="82"/>
      <c r="GC21" s="82"/>
      <c r="GD21" s="82"/>
      <c r="GE21" s="82"/>
      <c r="GF21" s="82"/>
      <c r="GG21" s="82"/>
      <c r="GH21" s="82"/>
      <c r="GI21" s="82"/>
      <c r="GJ21" s="82"/>
      <c r="GK21" s="82"/>
      <c r="GL21" s="82"/>
      <c r="GM21" s="82"/>
      <c r="GN21" s="82"/>
      <c r="GO21" s="82"/>
      <c r="GP21" s="82"/>
      <c r="GQ21" s="82"/>
      <c r="GR21" s="82"/>
      <c r="GS21" s="82"/>
      <c r="GT21" s="82"/>
      <c r="GU21" s="82"/>
      <c r="GV21" s="82"/>
      <c r="GW21" s="82"/>
      <c r="GX21" s="82"/>
      <c r="GY21" s="82"/>
      <c r="GZ21" s="82"/>
      <c r="HA21" s="82"/>
      <c r="HB21" s="82"/>
      <c r="HC21" s="82"/>
      <c r="HD21" s="82"/>
      <c r="HE21" s="82"/>
      <c r="HF21" s="82"/>
      <c r="HG21" s="82"/>
      <c r="HH21" s="82"/>
      <c r="HI21" s="82"/>
      <c r="HJ21" s="82"/>
      <c r="HK21" s="82"/>
      <c r="HL21" s="82"/>
      <c r="HM21" s="82"/>
      <c r="HN21" s="82"/>
      <c r="HO21" s="82"/>
      <c r="HP21" s="82"/>
      <c r="HQ21" s="82"/>
      <c r="HR21" s="82"/>
      <c r="HS21" s="82"/>
      <c r="HT21" s="82"/>
      <c r="HU21" s="82"/>
      <c r="HV21" s="82"/>
      <c r="HW21" s="82"/>
      <c r="HX21" s="82"/>
      <c r="HY21" s="82"/>
      <c r="HZ21" s="82"/>
      <c r="IA21" s="82"/>
      <c r="IB21" s="82"/>
      <c r="IC21" s="82"/>
      <c r="ID21" s="82"/>
      <c r="IE21" s="82"/>
      <c r="IF21" s="82"/>
      <c r="IG21" s="82"/>
      <c r="IH21" s="82"/>
      <c r="II21" s="82"/>
    </row>
    <row r="22" spans="1:243" s="79" customFormat="1" ht="28.5" customHeight="1">
      <c r="A22" s="85" t="s">
        <v>151</v>
      </c>
      <c r="B22" s="96">
        <f>B23+B26</f>
        <v>211981</v>
      </c>
      <c r="C22" s="96">
        <f>C23+C26</f>
        <v>153524</v>
      </c>
      <c r="D22" s="96">
        <f>D23+D26</f>
        <v>153524</v>
      </c>
      <c r="E22" s="96">
        <f>E23+E26</f>
        <v>0</v>
      </c>
      <c r="F22" s="94">
        <f t="shared" si="1"/>
        <v>-58457</v>
      </c>
      <c r="G22" s="95">
        <f>F22/B22*100</f>
        <v>-27.576528085064229</v>
      </c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8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82"/>
      <c r="DH22" s="82"/>
      <c r="DI22" s="82"/>
      <c r="DJ22" s="82"/>
      <c r="DK22" s="82"/>
      <c r="DL22" s="82"/>
      <c r="DM22" s="82"/>
      <c r="DN22" s="82"/>
      <c r="DO22" s="82"/>
      <c r="DP22" s="82"/>
      <c r="DQ22" s="82"/>
      <c r="DR22" s="82"/>
      <c r="DS22" s="82"/>
      <c r="DT22" s="82"/>
      <c r="DU22" s="82"/>
      <c r="DV22" s="82"/>
      <c r="DW22" s="82"/>
      <c r="DX22" s="82"/>
      <c r="DY22" s="82"/>
      <c r="DZ22" s="82"/>
      <c r="EA22" s="82"/>
      <c r="EB22" s="82"/>
      <c r="EC22" s="82"/>
      <c r="ED22" s="82"/>
      <c r="EE22" s="82"/>
      <c r="EF22" s="82"/>
      <c r="EG22" s="82"/>
      <c r="EH22" s="82"/>
      <c r="EI22" s="82"/>
      <c r="EJ22" s="82"/>
      <c r="EK22" s="82"/>
      <c r="EL22" s="82"/>
      <c r="EM22" s="82"/>
      <c r="EN22" s="82"/>
      <c r="EO22" s="82"/>
      <c r="EP22" s="82"/>
      <c r="EQ22" s="82"/>
      <c r="ER22" s="82"/>
      <c r="ES22" s="82"/>
      <c r="ET22" s="82"/>
      <c r="EU22" s="82"/>
      <c r="EV22" s="82"/>
      <c r="EW22" s="82"/>
      <c r="EX22" s="82"/>
      <c r="EY22" s="82"/>
      <c r="EZ22" s="82"/>
      <c r="FA22" s="82"/>
      <c r="FB22" s="82"/>
      <c r="FC22" s="82"/>
      <c r="FD22" s="82"/>
      <c r="FE22" s="82"/>
      <c r="FF22" s="82"/>
      <c r="FG22" s="82"/>
      <c r="FH22" s="82"/>
      <c r="FI22" s="82"/>
      <c r="FJ22" s="82"/>
      <c r="FK22" s="82"/>
      <c r="FL22" s="82"/>
      <c r="FM22" s="82"/>
      <c r="FN22" s="82"/>
      <c r="FO22" s="82"/>
      <c r="FP22" s="82"/>
      <c r="FQ22" s="82"/>
      <c r="FR22" s="82"/>
      <c r="FS22" s="82"/>
      <c r="FT22" s="82"/>
      <c r="FU22" s="82"/>
      <c r="FV22" s="82"/>
      <c r="FW22" s="82"/>
      <c r="FX22" s="82"/>
      <c r="FY22" s="82"/>
      <c r="FZ22" s="82"/>
      <c r="GA22" s="82"/>
      <c r="GB22" s="82"/>
      <c r="GC22" s="82"/>
      <c r="GD22" s="82"/>
      <c r="GE22" s="82"/>
      <c r="GF22" s="82"/>
      <c r="GG22" s="82"/>
      <c r="GH22" s="82"/>
      <c r="GI22" s="82"/>
      <c r="GJ22" s="82"/>
      <c r="GK22" s="82"/>
      <c r="GL22" s="82"/>
      <c r="GM22" s="82"/>
      <c r="GN22" s="82"/>
      <c r="GO22" s="82"/>
      <c r="GP22" s="82"/>
      <c r="GQ22" s="82"/>
      <c r="GR22" s="82"/>
      <c r="GS22" s="82"/>
      <c r="GT22" s="82"/>
      <c r="GU22" s="82"/>
      <c r="GV22" s="82"/>
      <c r="GW22" s="82"/>
      <c r="GX22" s="82"/>
      <c r="GY22" s="82"/>
      <c r="GZ22" s="82"/>
      <c r="HA22" s="82"/>
      <c r="HB22" s="82"/>
      <c r="HC22" s="82"/>
      <c r="HD22" s="82"/>
      <c r="HE22" s="82"/>
      <c r="HF22" s="82"/>
      <c r="HG22" s="82"/>
      <c r="HH22" s="82"/>
      <c r="HI22" s="82"/>
      <c r="HJ22" s="82"/>
      <c r="HK22" s="82"/>
      <c r="HL22" s="82"/>
      <c r="HM22" s="82"/>
      <c r="HN22" s="82"/>
      <c r="HO22" s="82"/>
      <c r="HP22" s="82"/>
      <c r="HQ22" s="82"/>
      <c r="HR22" s="82"/>
      <c r="HS22" s="82"/>
      <c r="HT22" s="82"/>
      <c r="HU22" s="82"/>
      <c r="HV22" s="82"/>
      <c r="HW22" s="82"/>
      <c r="HX22" s="82"/>
      <c r="HY22" s="82"/>
      <c r="HZ22" s="82"/>
      <c r="IA22" s="82"/>
      <c r="IB22" s="82"/>
      <c r="IC22" s="82"/>
      <c r="ID22" s="82"/>
      <c r="IE22" s="82"/>
      <c r="IF22" s="82"/>
      <c r="IG22" s="82"/>
      <c r="IH22" s="82"/>
      <c r="II22" s="82"/>
    </row>
    <row r="23" spans="1:243" s="135" customFormat="1" ht="28.5" customHeight="1">
      <c r="A23" s="90" t="s">
        <v>145</v>
      </c>
      <c r="B23" s="97">
        <f>B24+B25</f>
        <v>51831</v>
      </c>
      <c r="C23" s="97">
        <f>C24+C25</f>
        <v>4524</v>
      </c>
      <c r="D23" s="97">
        <f>D24+D25</f>
        <v>4524</v>
      </c>
      <c r="E23" s="101">
        <f>E24+E25</f>
        <v>0</v>
      </c>
      <c r="F23" s="97">
        <f t="shared" si="1"/>
        <v>-47307</v>
      </c>
      <c r="G23" s="98">
        <f>F23/B23*100</f>
        <v>-91.271632806621511</v>
      </c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8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8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82"/>
      <c r="DH23" s="82"/>
      <c r="DI23" s="82"/>
      <c r="DJ23" s="82"/>
      <c r="DK23" s="82"/>
      <c r="DL23" s="82"/>
      <c r="DM23" s="82"/>
      <c r="DN23" s="82"/>
      <c r="DO23" s="82"/>
      <c r="DP23" s="82"/>
      <c r="DQ23" s="82"/>
      <c r="DR23" s="82"/>
      <c r="DS23" s="82"/>
      <c r="DT23" s="82"/>
      <c r="DU23" s="82"/>
      <c r="DV23" s="82"/>
      <c r="DW23" s="82"/>
      <c r="DX23" s="82"/>
      <c r="DY23" s="82"/>
      <c r="DZ23" s="82"/>
      <c r="EA23" s="82"/>
      <c r="EB23" s="82"/>
      <c r="EC23" s="82"/>
      <c r="ED23" s="82"/>
      <c r="EE23" s="82"/>
      <c r="EF23" s="82"/>
      <c r="EG23" s="82"/>
      <c r="EH23" s="82"/>
      <c r="EI23" s="82"/>
      <c r="EJ23" s="82"/>
      <c r="EK23" s="82"/>
      <c r="EL23" s="82"/>
      <c r="EM23" s="82"/>
      <c r="EN23" s="82"/>
      <c r="EO23" s="82"/>
      <c r="EP23" s="82"/>
      <c r="EQ23" s="82"/>
      <c r="ER23" s="82"/>
      <c r="ES23" s="82"/>
      <c r="ET23" s="82"/>
      <c r="EU23" s="82"/>
      <c r="EV23" s="82"/>
      <c r="EW23" s="82"/>
      <c r="EX23" s="82"/>
      <c r="EY23" s="82"/>
      <c r="EZ23" s="82"/>
      <c r="FA23" s="82"/>
      <c r="FB23" s="82"/>
      <c r="FC23" s="82"/>
      <c r="FD23" s="82"/>
      <c r="FE23" s="82"/>
      <c r="FF23" s="82"/>
      <c r="FG23" s="82"/>
      <c r="FH23" s="82"/>
      <c r="FI23" s="82"/>
      <c r="FJ23" s="82"/>
      <c r="FK23" s="82"/>
      <c r="FL23" s="82"/>
      <c r="FM23" s="82"/>
      <c r="FN23" s="82"/>
      <c r="FO23" s="82"/>
      <c r="FP23" s="82"/>
      <c r="FQ23" s="82"/>
      <c r="FR23" s="82"/>
      <c r="FS23" s="82"/>
      <c r="FT23" s="82"/>
      <c r="FU23" s="82"/>
      <c r="FV23" s="82"/>
      <c r="FW23" s="82"/>
      <c r="FX23" s="82"/>
      <c r="FY23" s="82"/>
      <c r="FZ23" s="82"/>
      <c r="GA23" s="82"/>
      <c r="GB23" s="82"/>
      <c r="GC23" s="82"/>
      <c r="GD23" s="82"/>
      <c r="GE23" s="82"/>
      <c r="GF23" s="82"/>
      <c r="GG23" s="82"/>
      <c r="GH23" s="82"/>
      <c r="GI23" s="82"/>
      <c r="GJ23" s="82"/>
      <c r="GK23" s="82"/>
      <c r="GL23" s="82"/>
      <c r="GM23" s="82"/>
      <c r="GN23" s="82"/>
      <c r="GO23" s="82"/>
      <c r="GP23" s="82"/>
      <c r="GQ23" s="82"/>
      <c r="GR23" s="82"/>
      <c r="GS23" s="82"/>
      <c r="GT23" s="82"/>
      <c r="GU23" s="82"/>
      <c r="GV23" s="82"/>
      <c r="GW23" s="82"/>
      <c r="GX23" s="82"/>
      <c r="GY23" s="82"/>
      <c r="GZ23" s="82"/>
      <c r="HA23" s="82"/>
      <c r="HB23" s="82"/>
      <c r="HC23" s="82"/>
      <c r="HD23" s="82"/>
      <c r="HE23" s="82"/>
      <c r="HF23" s="82"/>
      <c r="HG23" s="82"/>
      <c r="HH23" s="82"/>
      <c r="HI23" s="82"/>
      <c r="HJ23" s="82"/>
      <c r="HK23" s="82"/>
      <c r="HL23" s="82"/>
      <c r="HM23" s="82"/>
      <c r="HN23" s="82"/>
      <c r="HO23" s="82"/>
      <c r="HP23" s="82"/>
      <c r="HQ23" s="82"/>
      <c r="HR23" s="82"/>
      <c r="HS23" s="82"/>
      <c r="HT23" s="82"/>
      <c r="HU23" s="82"/>
      <c r="HV23" s="82"/>
      <c r="HW23" s="82"/>
      <c r="HX23" s="82"/>
      <c r="HY23" s="82"/>
      <c r="HZ23" s="82"/>
      <c r="IA23" s="82"/>
      <c r="IB23" s="82"/>
      <c r="IC23" s="82"/>
      <c r="ID23" s="82"/>
      <c r="IE23" s="82"/>
      <c r="IF23" s="82"/>
      <c r="IG23" s="82"/>
      <c r="IH23" s="82"/>
      <c r="II23" s="82"/>
    </row>
    <row r="24" spans="1:243" s="135" customFormat="1" ht="28.5" customHeight="1">
      <c r="A24" s="90" t="s">
        <v>146</v>
      </c>
      <c r="B24" s="97">
        <v>51831</v>
      </c>
      <c r="C24" s="97">
        <v>4524</v>
      </c>
      <c r="D24" s="97">
        <v>4524</v>
      </c>
      <c r="E24" s="100"/>
      <c r="F24" s="97">
        <f t="shared" si="1"/>
        <v>-47307</v>
      </c>
      <c r="G24" s="98">
        <f>F24/B24*100</f>
        <v>-91.271632806621511</v>
      </c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8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82"/>
      <c r="DH24" s="82"/>
      <c r="DI24" s="82"/>
      <c r="DJ24" s="82"/>
      <c r="DK24" s="82"/>
      <c r="DL24" s="82"/>
      <c r="DM24" s="82"/>
      <c r="DN24" s="82"/>
      <c r="DO24" s="82"/>
      <c r="DP24" s="82"/>
      <c r="DQ24" s="82"/>
      <c r="DR24" s="82"/>
      <c r="DS24" s="82"/>
      <c r="DT24" s="82"/>
      <c r="DU24" s="82"/>
      <c r="DV24" s="82"/>
      <c r="DW24" s="82"/>
      <c r="DX24" s="82"/>
      <c r="DY24" s="82"/>
      <c r="DZ24" s="82"/>
      <c r="EA24" s="82"/>
      <c r="EB24" s="82"/>
      <c r="EC24" s="82"/>
      <c r="ED24" s="82"/>
      <c r="EE24" s="82"/>
      <c r="EF24" s="82"/>
      <c r="EG24" s="82"/>
      <c r="EH24" s="82"/>
      <c r="EI24" s="82"/>
      <c r="EJ24" s="82"/>
      <c r="EK24" s="82"/>
      <c r="EL24" s="82"/>
      <c r="EM24" s="82"/>
      <c r="EN24" s="82"/>
      <c r="EO24" s="82"/>
      <c r="EP24" s="82"/>
      <c r="EQ24" s="82"/>
      <c r="ER24" s="82"/>
      <c r="ES24" s="82"/>
      <c r="ET24" s="82"/>
      <c r="EU24" s="82"/>
      <c r="EV24" s="82"/>
      <c r="EW24" s="82"/>
      <c r="EX24" s="82"/>
      <c r="EY24" s="82"/>
      <c r="EZ24" s="82"/>
      <c r="FA24" s="82"/>
      <c r="FB24" s="82"/>
      <c r="FC24" s="82"/>
      <c r="FD24" s="82"/>
      <c r="FE24" s="82"/>
      <c r="FF24" s="82"/>
      <c r="FG24" s="82"/>
      <c r="FH24" s="82"/>
      <c r="FI24" s="82"/>
      <c r="FJ24" s="82"/>
      <c r="FK24" s="82"/>
      <c r="FL24" s="82"/>
      <c r="FM24" s="82"/>
      <c r="FN24" s="82"/>
      <c r="FO24" s="82"/>
      <c r="FP24" s="82"/>
      <c r="FQ24" s="82"/>
      <c r="FR24" s="82"/>
      <c r="FS24" s="82"/>
      <c r="FT24" s="82"/>
      <c r="FU24" s="82"/>
      <c r="FV24" s="82"/>
      <c r="FW24" s="82"/>
      <c r="FX24" s="82"/>
      <c r="FY24" s="82"/>
      <c r="FZ24" s="82"/>
      <c r="GA24" s="82"/>
      <c r="GB24" s="82"/>
      <c r="GC24" s="82"/>
      <c r="GD24" s="82"/>
      <c r="GE24" s="82"/>
      <c r="GF24" s="82"/>
      <c r="GG24" s="82"/>
      <c r="GH24" s="82"/>
      <c r="GI24" s="82"/>
      <c r="GJ24" s="82"/>
      <c r="GK24" s="82"/>
      <c r="GL24" s="82"/>
      <c r="GM24" s="82"/>
      <c r="GN24" s="82"/>
      <c r="GO24" s="82"/>
      <c r="GP24" s="82"/>
      <c r="GQ24" s="82"/>
      <c r="GR24" s="82"/>
      <c r="GS24" s="82"/>
      <c r="GT24" s="82"/>
      <c r="GU24" s="82"/>
      <c r="GV24" s="82"/>
      <c r="GW24" s="82"/>
      <c r="GX24" s="82"/>
      <c r="GY24" s="82"/>
      <c r="GZ24" s="82"/>
      <c r="HA24" s="82"/>
      <c r="HB24" s="82"/>
      <c r="HC24" s="82"/>
      <c r="HD24" s="82"/>
      <c r="HE24" s="82"/>
      <c r="HF24" s="82"/>
      <c r="HG24" s="82"/>
      <c r="HH24" s="82"/>
      <c r="HI24" s="82"/>
      <c r="HJ24" s="82"/>
      <c r="HK24" s="82"/>
      <c r="HL24" s="82"/>
      <c r="HM24" s="82"/>
      <c r="HN24" s="82"/>
      <c r="HO24" s="82"/>
      <c r="HP24" s="82"/>
      <c r="HQ24" s="82"/>
      <c r="HR24" s="82"/>
      <c r="HS24" s="82"/>
      <c r="HT24" s="82"/>
      <c r="HU24" s="82"/>
      <c r="HV24" s="82"/>
      <c r="HW24" s="82"/>
      <c r="HX24" s="82"/>
      <c r="HY24" s="82"/>
      <c r="HZ24" s="82"/>
      <c r="IA24" s="82"/>
      <c r="IB24" s="82"/>
      <c r="IC24" s="82"/>
      <c r="ID24" s="82"/>
      <c r="IE24" s="82"/>
      <c r="IF24" s="82"/>
      <c r="IG24" s="82"/>
      <c r="IH24" s="82"/>
      <c r="II24" s="82"/>
    </row>
    <row r="25" spans="1:243" s="135" customFormat="1" ht="28.5" customHeight="1">
      <c r="A25" s="90" t="s">
        <v>147</v>
      </c>
      <c r="B25" s="97"/>
      <c r="C25" s="97"/>
      <c r="D25" s="97"/>
      <c r="E25" s="101"/>
      <c r="F25" s="97">
        <f t="shared" si="1"/>
        <v>0</v>
      </c>
      <c r="G25" s="10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8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8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82"/>
      <c r="DH25" s="82"/>
      <c r="DI25" s="82"/>
      <c r="DJ25" s="82"/>
      <c r="DK25" s="82"/>
      <c r="DL25" s="82"/>
      <c r="DM25" s="82"/>
      <c r="DN25" s="82"/>
      <c r="DO25" s="82"/>
      <c r="DP25" s="82"/>
      <c r="DQ25" s="82"/>
      <c r="DR25" s="82"/>
      <c r="DS25" s="82"/>
      <c r="DT25" s="82"/>
      <c r="DU25" s="82"/>
      <c r="DV25" s="82"/>
      <c r="DW25" s="82"/>
      <c r="DX25" s="82"/>
      <c r="DY25" s="82"/>
      <c r="DZ25" s="82"/>
      <c r="EA25" s="82"/>
      <c r="EB25" s="82"/>
      <c r="EC25" s="82"/>
      <c r="ED25" s="82"/>
      <c r="EE25" s="82"/>
      <c r="EF25" s="82"/>
      <c r="EG25" s="82"/>
      <c r="EH25" s="82"/>
      <c r="EI25" s="82"/>
      <c r="EJ25" s="82"/>
      <c r="EK25" s="82"/>
      <c r="EL25" s="82"/>
      <c r="EM25" s="82"/>
      <c r="EN25" s="82"/>
      <c r="EO25" s="82"/>
      <c r="EP25" s="82"/>
      <c r="EQ25" s="82"/>
      <c r="ER25" s="82"/>
      <c r="ES25" s="82"/>
      <c r="ET25" s="82"/>
      <c r="EU25" s="82"/>
      <c r="EV25" s="82"/>
      <c r="EW25" s="82"/>
      <c r="EX25" s="82"/>
      <c r="EY25" s="82"/>
      <c r="EZ25" s="82"/>
      <c r="FA25" s="82"/>
      <c r="FB25" s="82"/>
      <c r="FC25" s="82"/>
      <c r="FD25" s="82"/>
      <c r="FE25" s="82"/>
      <c r="FF25" s="82"/>
      <c r="FG25" s="82"/>
      <c r="FH25" s="82"/>
      <c r="FI25" s="82"/>
      <c r="FJ25" s="82"/>
      <c r="FK25" s="82"/>
      <c r="FL25" s="82"/>
      <c r="FM25" s="82"/>
      <c r="FN25" s="82"/>
      <c r="FO25" s="82"/>
      <c r="FP25" s="82"/>
      <c r="FQ25" s="82"/>
      <c r="FR25" s="82"/>
      <c r="FS25" s="82"/>
      <c r="FT25" s="82"/>
      <c r="FU25" s="82"/>
      <c r="FV25" s="82"/>
      <c r="FW25" s="82"/>
      <c r="FX25" s="82"/>
      <c r="FY25" s="82"/>
      <c r="FZ25" s="82"/>
      <c r="GA25" s="82"/>
      <c r="GB25" s="82"/>
      <c r="GC25" s="82"/>
      <c r="GD25" s="82"/>
      <c r="GE25" s="82"/>
      <c r="GF25" s="82"/>
      <c r="GG25" s="82"/>
      <c r="GH25" s="82"/>
      <c r="GI25" s="82"/>
      <c r="GJ25" s="82"/>
      <c r="GK25" s="82"/>
      <c r="GL25" s="82"/>
      <c r="GM25" s="82"/>
      <c r="GN25" s="82"/>
      <c r="GO25" s="82"/>
      <c r="GP25" s="82"/>
      <c r="GQ25" s="82"/>
      <c r="GR25" s="82"/>
      <c r="GS25" s="82"/>
      <c r="GT25" s="82"/>
      <c r="GU25" s="82"/>
      <c r="GV25" s="82"/>
      <c r="GW25" s="82"/>
      <c r="GX25" s="82"/>
      <c r="GY25" s="82"/>
      <c r="GZ25" s="82"/>
      <c r="HA25" s="82"/>
      <c r="HB25" s="82"/>
      <c r="HC25" s="82"/>
      <c r="HD25" s="82"/>
      <c r="HE25" s="82"/>
      <c r="HF25" s="82"/>
      <c r="HG25" s="82"/>
      <c r="HH25" s="82"/>
      <c r="HI25" s="82"/>
      <c r="HJ25" s="82"/>
      <c r="HK25" s="82"/>
      <c r="HL25" s="82"/>
      <c r="HM25" s="82"/>
      <c r="HN25" s="82"/>
      <c r="HO25" s="82"/>
      <c r="HP25" s="82"/>
      <c r="HQ25" s="82"/>
      <c r="HR25" s="82"/>
      <c r="HS25" s="82"/>
      <c r="HT25" s="82"/>
      <c r="HU25" s="82"/>
      <c r="HV25" s="82"/>
      <c r="HW25" s="82"/>
      <c r="HX25" s="82"/>
      <c r="HY25" s="82"/>
      <c r="HZ25" s="82"/>
      <c r="IA25" s="82"/>
      <c r="IB25" s="82"/>
      <c r="IC25" s="82"/>
      <c r="ID25" s="82"/>
      <c r="IE25" s="82"/>
      <c r="IF25" s="82"/>
      <c r="IG25" s="82"/>
      <c r="IH25" s="82"/>
      <c r="II25" s="82"/>
    </row>
    <row r="26" spans="1:243" s="135" customFormat="1" ht="28.5" customHeight="1">
      <c r="A26" s="90" t="s">
        <v>148</v>
      </c>
      <c r="B26" s="97">
        <f>B27</f>
        <v>160150</v>
      </c>
      <c r="C26" s="97">
        <f>C27</f>
        <v>149000</v>
      </c>
      <c r="D26" s="97">
        <f>D27</f>
        <v>149000</v>
      </c>
      <c r="E26" s="97">
        <f>E27</f>
        <v>0</v>
      </c>
      <c r="F26" s="97">
        <f t="shared" si="1"/>
        <v>-11150</v>
      </c>
      <c r="G26" s="98">
        <f>F26/B26*100</f>
        <v>-6.962222916016235</v>
      </c>
    </row>
    <row r="27" spans="1:243" s="91" customFormat="1" ht="28.5" customHeight="1">
      <c r="A27" s="90" t="s">
        <v>149</v>
      </c>
      <c r="B27" s="97">
        <v>160150</v>
      </c>
      <c r="C27" s="97">
        <v>149000</v>
      </c>
      <c r="D27" s="97">
        <v>149000</v>
      </c>
      <c r="E27" s="97"/>
      <c r="F27" s="97">
        <f t="shared" si="1"/>
        <v>-11150</v>
      </c>
      <c r="G27" s="98">
        <f>F27/B27*100</f>
        <v>-6.962222916016235</v>
      </c>
    </row>
    <row r="28" spans="1:243" s="79" customFormat="1" ht="28.5" customHeight="1">
      <c r="A28" s="85" t="s">
        <v>47</v>
      </c>
      <c r="B28" s="97"/>
      <c r="C28" s="103"/>
      <c r="D28" s="103">
        <v>115286</v>
      </c>
      <c r="E28" s="103">
        <v>115286</v>
      </c>
      <c r="F28" s="94">
        <f t="shared" si="1"/>
        <v>115286</v>
      </c>
      <c r="G28" s="98"/>
      <c r="H28" s="9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8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8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82"/>
      <c r="DH28" s="82"/>
      <c r="DI28" s="82"/>
      <c r="DJ28" s="82"/>
      <c r="DK28" s="82"/>
      <c r="DL28" s="82"/>
      <c r="DM28" s="82"/>
      <c r="DN28" s="82"/>
      <c r="DO28" s="82"/>
      <c r="DP28" s="82"/>
      <c r="DQ28" s="82"/>
      <c r="DR28" s="82"/>
      <c r="DS28" s="82"/>
      <c r="DT28" s="82"/>
      <c r="DU28" s="82"/>
      <c r="DV28" s="82"/>
      <c r="DW28" s="82"/>
      <c r="DX28" s="82"/>
      <c r="DY28" s="82"/>
      <c r="DZ28" s="82"/>
      <c r="EA28" s="82"/>
      <c r="EB28" s="82"/>
      <c r="EC28" s="82"/>
      <c r="ED28" s="82"/>
      <c r="EE28" s="82"/>
      <c r="EF28" s="82"/>
      <c r="EG28" s="82"/>
      <c r="EH28" s="82"/>
      <c r="EI28" s="82"/>
      <c r="EJ28" s="82"/>
      <c r="EK28" s="82"/>
      <c r="EL28" s="82"/>
      <c r="EM28" s="82"/>
      <c r="EN28" s="82"/>
      <c r="EO28" s="82"/>
      <c r="EP28" s="82"/>
      <c r="EQ28" s="82"/>
      <c r="ER28" s="82"/>
      <c r="ES28" s="82"/>
      <c r="ET28" s="82"/>
      <c r="EU28" s="82"/>
      <c r="EV28" s="82"/>
      <c r="EW28" s="82"/>
      <c r="EX28" s="82"/>
      <c r="EY28" s="82"/>
      <c r="EZ28" s="82"/>
      <c r="FA28" s="82"/>
      <c r="FB28" s="82"/>
      <c r="FC28" s="82"/>
      <c r="FD28" s="82"/>
      <c r="FE28" s="82"/>
      <c r="FF28" s="82"/>
      <c r="FG28" s="82"/>
      <c r="FH28" s="82"/>
      <c r="FI28" s="82"/>
      <c r="FJ28" s="82"/>
      <c r="FK28" s="82"/>
      <c r="FL28" s="82"/>
      <c r="FM28" s="82"/>
      <c r="FN28" s="82"/>
      <c r="FO28" s="82"/>
      <c r="FP28" s="82"/>
      <c r="FQ28" s="82"/>
      <c r="FR28" s="82"/>
      <c r="FS28" s="82"/>
      <c r="FT28" s="82"/>
      <c r="FU28" s="82"/>
      <c r="FV28" s="82"/>
      <c r="FW28" s="82"/>
      <c r="FX28" s="82"/>
      <c r="FY28" s="82"/>
      <c r="FZ28" s="82"/>
      <c r="GA28" s="82"/>
      <c r="GB28" s="82"/>
      <c r="GC28" s="82"/>
      <c r="GD28" s="82"/>
      <c r="GE28" s="82"/>
      <c r="GF28" s="82"/>
      <c r="GG28" s="82"/>
      <c r="GH28" s="82"/>
      <c r="GI28" s="82"/>
      <c r="GJ28" s="82"/>
      <c r="GK28" s="82"/>
      <c r="GL28" s="82"/>
      <c r="GM28" s="82"/>
      <c r="GN28" s="82"/>
      <c r="GO28" s="82"/>
      <c r="GP28" s="82"/>
      <c r="GQ28" s="82"/>
      <c r="GR28" s="82"/>
      <c r="GS28" s="82"/>
      <c r="GT28" s="82"/>
      <c r="GU28" s="82"/>
      <c r="GV28" s="82"/>
      <c r="GW28" s="82"/>
      <c r="GX28" s="82"/>
      <c r="GY28" s="82"/>
      <c r="GZ28" s="82"/>
      <c r="HA28" s="82"/>
      <c r="HB28" s="82"/>
      <c r="HC28" s="82"/>
      <c r="HD28" s="82"/>
      <c r="HE28" s="82"/>
      <c r="HF28" s="82"/>
      <c r="HG28" s="82"/>
      <c r="HH28" s="82"/>
      <c r="HI28" s="82"/>
      <c r="HJ28" s="82"/>
      <c r="HK28" s="82"/>
      <c r="HL28" s="82"/>
      <c r="HM28" s="82"/>
      <c r="HN28" s="82"/>
      <c r="HO28" s="82"/>
      <c r="HP28" s="82"/>
      <c r="HQ28" s="82"/>
      <c r="HR28" s="82"/>
      <c r="HS28" s="82"/>
      <c r="HT28" s="82"/>
      <c r="HU28" s="82"/>
      <c r="HV28" s="82"/>
      <c r="HW28" s="82"/>
      <c r="HX28" s="82"/>
      <c r="HY28" s="82"/>
      <c r="HZ28" s="82"/>
      <c r="IA28" s="82"/>
      <c r="IB28" s="82"/>
      <c r="IC28" s="82"/>
      <c r="ID28" s="82"/>
      <c r="IE28" s="82"/>
      <c r="IF28" s="82"/>
      <c r="IG28" s="82"/>
      <c r="IH28" s="82"/>
      <c r="II28" s="82"/>
    </row>
  </sheetData>
  <mergeCells count="6">
    <mergeCell ref="A2:G2"/>
    <mergeCell ref="F3:G3"/>
    <mergeCell ref="F4:G4"/>
    <mergeCell ref="A4:A5"/>
    <mergeCell ref="B4:B5"/>
    <mergeCell ref="C4:E4"/>
  </mergeCells>
  <phoneticPr fontId="14" type="noConversion"/>
  <printOptions horizontalCentered="1"/>
  <pageMargins left="0.47244094488188981" right="0.47244094488188981" top="0.59055118110236227" bottom="0.51181102362204722" header="0.31496062992125984" footer="0.31496062992125984"/>
  <pageSetup paperSize="9" scale="91" firstPageNumber="9" orientation="portrait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4</vt:i4>
      </vt:variant>
    </vt:vector>
  </HeadingPairs>
  <TitlesOfParts>
    <vt:vector size="9" baseType="lpstr">
      <vt:lpstr>1.新增收支明细表</vt:lpstr>
      <vt:lpstr>2.一般公共预算收入表</vt:lpstr>
      <vt:lpstr>3.一般公共预算支出表</vt:lpstr>
      <vt:lpstr>4.基金预算收入表</vt:lpstr>
      <vt:lpstr>5.基金预算支出表</vt:lpstr>
      <vt:lpstr>'2.一般公共预算收入表'!Print_Area</vt:lpstr>
      <vt:lpstr>'3.一般公共预算支出表'!Print_Area</vt:lpstr>
      <vt:lpstr>'2.一般公共预算收入表'!Print_Titles</vt:lpstr>
      <vt:lpstr>'3.一般公共预算支出表'!Print_Titles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mzcz-yk</dc:creator>
  <cp:lastModifiedBy>Windows 用户</cp:lastModifiedBy>
  <cp:lastPrinted>2021-07-22T01:47:39Z</cp:lastPrinted>
  <dcterms:created xsi:type="dcterms:W3CDTF">2019-11-19T03:24:00Z</dcterms:created>
  <dcterms:modified xsi:type="dcterms:W3CDTF">2021-08-26T08:51:19Z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