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<sst xmlns="http://schemas.openxmlformats.org/spreadsheetml/2006/main" count="497" uniqueCount="254">
  <si>
    <t>附件</t>
  </si>
  <si>
    <t>梅州市“十四五”期间基础教育公办学位建设任务表</t>
  </si>
  <si>
    <t>填报单位：梅州市教育局</t>
  </si>
  <si>
    <t>序号</t>
  </si>
  <si>
    <t>办学
层次</t>
  </si>
  <si>
    <t>项目
状态             （新、改扩建）</t>
  </si>
  <si>
    <t>项目名称</t>
  </si>
  <si>
    <r>
      <t>建设内容及规模
（含用地面积</t>
    </r>
    <r>
      <rPr>
        <sz val="22"/>
        <color indexed="8"/>
        <rFont val="Arial"/>
        <family val="2"/>
      </rPr>
      <t>×</t>
    </r>
    <r>
      <rPr>
        <sz val="22"/>
        <color indexed="8"/>
        <rFont val="文星黑体"/>
        <family val="3"/>
      </rPr>
      <t>亩、
建筑面积</t>
    </r>
    <r>
      <rPr>
        <sz val="22"/>
        <color indexed="8"/>
        <rFont val="Arial"/>
        <family val="2"/>
      </rPr>
      <t>×</t>
    </r>
    <r>
      <rPr>
        <sz val="22"/>
        <color indexed="8"/>
        <rFont val="文星黑体"/>
        <family val="3"/>
      </rPr>
      <t>平方米）</t>
    </r>
  </si>
  <si>
    <t>用地（亩）</t>
  </si>
  <si>
    <t>建筑面积       （平方米）</t>
  </si>
  <si>
    <t>建设起止
年限</t>
  </si>
  <si>
    <t>到2020年
累计完成
投资
（亿元）</t>
  </si>
  <si>
    <t>“十四五”投资
（亿元）</t>
  </si>
  <si>
    <t>总投资
（亿元）</t>
  </si>
  <si>
    <t>新增
学位数
（个）</t>
  </si>
  <si>
    <t>学前
教育（个）</t>
  </si>
  <si>
    <t>义务
教育
（个）</t>
  </si>
  <si>
    <t>普通
高中（个）</t>
  </si>
  <si>
    <t>幼儿园</t>
  </si>
  <si>
    <t>小学</t>
  </si>
  <si>
    <t>初中</t>
  </si>
  <si>
    <t>高中</t>
  </si>
  <si>
    <t>全市合计</t>
  </si>
  <si>
    <t>市直</t>
  </si>
  <si>
    <t>改扩建</t>
  </si>
  <si>
    <t>梅州市莲新幼儿园新建教学大楼项目</t>
  </si>
  <si>
    <t>总规划建设用地5448.49平方米，建筑总占地1252平方米，新建一栋教学大楼及附属设施，总建筑面积3750平方米。建设内容包含建筑装饰、给排水电气安装工程，场地硬底化、场地水电、绿化工程等。</t>
  </si>
  <si>
    <t>2022-2023</t>
  </si>
  <si>
    <t>梅江区</t>
  </si>
  <si>
    <t>小学、幼儿园</t>
  </si>
  <si>
    <t>新建</t>
  </si>
  <si>
    <t>梅江区元城小学、幼儿园建设工程</t>
  </si>
  <si>
    <t>占地面积约26665平方米，建筑面积27463平方米；新建36个班规模小学、15个班规模幼儿园。</t>
  </si>
  <si>
    <t>2019-2022</t>
  </si>
  <si>
    <t>梅江区会文小学教学楼及配套设施建设工程</t>
  </si>
  <si>
    <t>原址扩建32个班规模小学，共1440个学位，总用地面积约12142平方米，总建筑面积约为16626平方米，配套相关设施。</t>
  </si>
  <si>
    <t>梅江区金山小学迁建项目</t>
  </si>
  <si>
    <t>项目总投资约21150万元（含征地款），总建筑面积约16374平方米，拟建设1栋教学综合楼、1栋教学楼、1栋行政办公综合楼、1个200米田径场、1个标准篮球场、1个标准羽毛球场、门楼、地下车库、停车位约205个。</t>
  </si>
  <si>
    <t>2020-2023</t>
  </si>
  <si>
    <t>九年
一贯制</t>
  </si>
  <si>
    <t>梅江区江北碧桂园学校新建项目</t>
  </si>
  <si>
    <t>规划方案为配建一所九年制学校，建设用地约75亩，办学规模：54班（其中初中18班、小学36班）、2520人（其中初中900人、小学1620人）。</t>
  </si>
  <si>
    <r>
      <t>202</t>
    </r>
    <r>
      <rPr>
        <sz val="22"/>
        <color indexed="8"/>
        <rFont val="文星仿宋"/>
        <family val="3"/>
      </rPr>
      <t>2-2024</t>
    </r>
  </si>
  <si>
    <t>客天下碧桂园学校（东城学校）新建项目</t>
  </si>
  <si>
    <t>规划方案为配建一所九年制学校，建设用地约130亩，办学规模：54班（其中初中18班、小学36班）、2520人（其中初中900人、小学1620人）。</t>
  </si>
  <si>
    <t>2023-2025</t>
  </si>
  <si>
    <t>完中</t>
  </si>
  <si>
    <t>梅州中学振兴工程项目</t>
  </si>
  <si>
    <t>项目占地面积约40亩，用于梅州中学新建一栋校史馆、一栋学生宿舍、一栋教学楼和新建一块200米田径运动场及六块标准篮球场（目前具体方案尚未完成，暂无法预测建筑面积）。</t>
  </si>
  <si>
    <t>目前具体方案尚未完成，暂无法预测建筑面积</t>
  </si>
  <si>
    <r>
      <t>202</t>
    </r>
    <r>
      <rPr>
        <sz val="22"/>
        <color indexed="8"/>
        <rFont val="文星仿宋"/>
        <family val="3"/>
      </rPr>
      <t>2-2025</t>
    </r>
  </si>
  <si>
    <t>兴宁市</t>
  </si>
  <si>
    <t>兴宁市新城学校建设项目</t>
  </si>
  <si>
    <t>按义务教育标准化学校进行规划设计，设置36个教学班，1680个学位（其中：初中12个教学班，共600个学位；小学24个教学班，共1080个学位。）的规模，占地面积50.39亩（33593.5㎡），建筑总面积21817.9㎡。设计理念适度超前，功能齐全、设施完备、空间舒朗、环境优美。</t>
  </si>
  <si>
    <t>2020-2021</t>
  </si>
  <si>
    <t>小学
教育</t>
  </si>
  <si>
    <t>兴宁市宁新黄岭小学扩建项目</t>
  </si>
  <si>
    <t>扩建建一栋占地1070平方米，建筑面积6050平方米六层教学楼；新建一个游泳池；配套运动场地建设工程和室外配套工程。</t>
  </si>
  <si>
    <t>华南师范大学附属广梅园小学项目</t>
  </si>
  <si>
    <t>位于梅州广梅产业园内，教育路（原蓝天一路）北侧、绿园大道西侧，占地35150.9平方米，建筑面积29760平方米。建设内容包括行政楼、教学楼、实验楼、体育馆、食堂、学生和教师宿舍、架空层及地下室等建筑装饰、水电安装、教学设备设施购置等建设项目；小学场地包括运动场、校道、停车场、绿化、大门及围墙等建设项目。建成后是36个班、1680人的完全小学学校。</t>
  </si>
  <si>
    <t>学前
教育</t>
  </si>
  <si>
    <t>兴宁市宁新中心幼儿园改造扩建项目</t>
  </si>
  <si>
    <t>新建一栋三层幼儿教学楼，改造原两栋教学楼，其他空地改造成幼儿活动场地，使中心幼儿园达360个学位，12个标准教学班的幼儿园；原中心幼儿园改造后，使小学增加12个班，600个学位。</t>
  </si>
  <si>
    <t>兴宁市田家炳附属幼儿园改造项目</t>
  </si>
  <si>
    <t>改造建设的田家炳附属幼儿园占地面积4681平方米，建筑面积3800平方米，原田家炳学校食堂一至三层改造成12个标准教室（含寝室），四楼及原教育局办公大楼（杨如彭基金大楼）第一、二楼改造成功能场室，拆除原学校第四栋学生宿舍楼为学生活动场地。</t>
  </si>
  <si>
    <t>兴宁市兴南幼儿园扩建项目</t>
  </si>
  <si>
    <t>新建一栋占地面积约467平方米，建筑面积约1600平方米的局部四层的幼儿教学楼，其中一至三层新增6个教室（含睡室、盥洗室、衣帽间和卫生间），四层是一个功能场室，并对部分场地进行改造。</t>
  </si>
  <si>
    <t>兴宁市文峰学校建设项目</t>
  </si>
  <si>
    <t>拟四馆一场周边，新建一所九年一贯制学校，规模达54个班，2520个学位，其中初中18个班，共900个学位，小学36个班，共1620个学位。规划占地约80亩，建筑面积约22700平方米。</t>
  </si>
  <si>
    <t>2021-2025</t>
  </si>
  <si>
    <t>叶塘工业园学校建设项目</t>
  </si>
  <si>
    <t>用地38880平方米，建筑面积20818平方米，相关场地及配套设施建设，和教学设备采购。</t>
  </si>
  <si>
    <t>兴宁市兴城管岭幼儿园</t>
  </si>
  <si>
    <t>原兴城管岭小学改造为幼儿园。</t>
  </si>
  <si>
    <t>兴宁市坭陂中心幼儿园</t>
  </si>
  <si>
    <t>选址新建，占地10亩，建筑面积4800平方米。</t>
  </si>
  <si>
    <t>兴宁市水口中心幼儿园</t>
  </si>
  <si>
    <t>兴宁市新圩中心幼儿园</t>
  </si>
  <si>
    <t>兴宁市永和中心幼儿园迁建项目</t>
  </si>
  <si>
    <t>占地10亩，建筑面积约4000平方米。</t>
  </si>
  <si>
    <t>华南师范大学附属广梅园幼儿园</t>
  </si>
  <si>
    <t>总用地面积约10005平方米，总建筑面积约8100平方米。主要建内容包括：教学大楼、室内外活动场所及其它附属设施等。</t>
  </si>
  <si>
    <t>初中
教育</t>
  </si>
  <si>
    <t>华南师范大学附属广梅园初级中学</t>
  </si>
  <si>
    <t>总用地面积约20250平方米，总建筑面积约11745平方米。主要建内容包括：教学大楼、室内外综合运动场及其它附属设施等。</t>
  </si>
  <si>
    <t>高中
教育</t>
  </si>
  <si>
    <t>华南师范大学附属广梅园高级中学</t>
  </si>
  <si>
    <t>梅县区</t>
  </si>
  <si>
    <t>义务
教育</t>
  </si>
  <si>
    <t>梅县东山中学客都人家分校新建项目（二期初中部）</t>
  </si>
  <si>
    <t>占地面积70亩，建设面积21770平方米，新增学位900个。</t>
  </si>
  <si>
    <t>2021-2023</t>
  </si>
  <si>
    <t>梅县东山中学客都人家分校新建项目（三期高中部）</t>
  </si>
  <si>
    <t>占地面积48亩，建设面积16450平方米，新增学位900个。</t>
  </si>
  <si>
    <t>梅县区宪梓中学新建教学楼项目</t>
  </si>
  <si>
    <t>占地面积513.47平方米，新增学位800个。</t>
  </si>
  <si>
    <t>梅县外国语学校公园北路分校新建项目（小学部）</t>
  </si>
  <si>
    <t>占地面积25亩，新增学位1620个。</t>
  </si>
  <si>
    <t>未确定</t>
  </si>
  <si>
    <t>2020-2022</t>
  </si>
  <si>
    <t>梅县区西片区规划新建一所小学项目</t>
  </si>
  <si>
    <t>占地面积30亩，新增学位1620个。</t>
  </si>
  <si>
    <t>2022-2024</t>
  </si>
  <si>
    <t>梅县区槐岗小学改扩建项目</t>
  </si>
  <si>
    <t>占地面积15亩，新增学位1080个。</t>
  </si>
  <si>
    <t>梅县区松口镇中心幼儿园新建项目</t>
  </si>
  <si>
    <t>占地面积15亩，新增学位450个。</t>
  </si>
  <si>
    <t>平远县</t>
  </si>
  <si>
    <t>平远县继续教育中心建设项目</t>
  </si>
  <si>
    <t>项目分两期建设：一期工程(新建教师发展中心)项目总占地面积约9000平方米，总建筑面积约9600平方米，建设内容主要包括：新建培训楼和学员宿舍楼各一栋及配套的停车场、门坪、绿化、篮球场、值班室等附属设施；
二期工程(梅青中学校园升级改造工程)项目新增占地面积约21000平方米，总建筑面积约10100平方米，建设内容主要包括：新建一栋6层教学与实验楼、2栋5层学生宿舍楼、改建一个400m标准运动场、校道、学校门楼、架空停车场、内外广场、保留建筑立面微改造及配套道路、绿化等附属设施。</t>
  </si>
  <si>
    <t>平远县城东小学</t>
  </si>
  <si>
    <t>占地面积100亩，建筑面积约35000平方米。</t>
  </si>
  <si>
    <t>平远县城北和石正实验幼儿园建设项目</t>
  </si>
  <si>
    <t>平远县城北幼儿园占地面积20亩，建筑面积约5000平方米；
平远县石正实验幼儿园占地面积20亩，建筑面积约5000平方米。</t>
  </si>
  <si>
    <t>蕉岭县</t>
  </si>
  <si>
    <t>蕉岭县新建4间幼儿园项目</t>
  </si>
  <si>
    <t>蕉城城区新建4所规模相同的幼儿园：每间幼儿园占地面积10亩，建筑面积5000平方米，总规模建筑面积20000平方米，48班1440个学位。</t>
  </si>
  <si>
    <t>义务教育及学前教育</t>
  </si>
  <si>
    <t>蕉岭县4所学校新建校舍及2所幼儿园改造项目</t>
  </si>
  <si>
    <t>1.新建2栋教学楼：新铺中心小学（建筑面积2610平方米）和广福中学（建筑面积2550平方米）各1栋；
2.新建2个礼堂：县人民小学（3000平方米）、实验小学（3000平方米）各1个；
3.改造2所幼儿园：新铺镇西岭幼儿园（1600平方米）6个班120个学位和广福镇豪岭幼儿园（1500平方米）6个班120个学位。</t>
  </si>
  <si>
    <t>义务教育及高中教育</t>
  </si>
  <si>
    <t>蕉岭县新建桂岭中学项目</t>
  </si>
  <si>
    <t>占地面积31000平方米，建筑面积22000平方米，初中规模48个班，2400个学位，高中12个班600个学位。</t>
  </si>
  <si>
    <t>大埔县</t>
  </si>
  <si>
    <t>学前
教育     小学
教育    初中
教育</t>
  </si>
  <si>
    <t>大埔县西岭实验学校项目</t>
  </si>
  <si>
    <t>用地面积1399.33亩，总建筑面积72400㎡，其中：地上建筑面积63400㎡，地下建筑面积 9000 ㎡。项目主要建设内容包括教学综合楼、多功能厅、宿舍楼和食堂等功能建筑，并配套运动场地、道路广场以及绿地等室外工程。</t>
  </si>
  <si>
    <t>大麻镇中心幼儿园扩建工程</t>
  </si>
  <si>
    <t>新建一栋占地1.08亩，建筑面积2230㎡的教学楼，并建设幼儿户外活动区。</t>
  </si>
  <si>
    <t>大埔县大麻中学综合宿舍楼提升改造</t>
  </si>
  <si>
    <t>建设一幢占地面积0.76亩，建筑面积3041平方米，6层高的综合宿舍楼并完善配套设施。</t>
  </si>
  <si>
    <t>家炳第一中学改扩建工程</t>
  </si>
  <si>
    <t>新建一幢教学楼及一幢综合楼。教学楼占地1.72亩，建筑总面积5729.3㎡；</t>
  </si>
  <si>
    <t>2024-2025</t>
  </si>
  <si>
    <t>丰顺县</t>
  </si>
  <si>
    <t>十二年一贯制</t>
  </si>
  <si>
    <t>丰顺县韩江学校新建工程</t>
  </si>
  <si>
    <r>
      <t>学校选址</t>
    </r>
    <r>
      <rPr>
        <sz val="22"/>
        <color indexed="8"/>
        <rFont val="宋体"/>
        <family val="0"/>
      </rPr>
      <t></t>
    </r>
    <r>
      <rPr>
        <sz val="22"/>
        <color indexed="8"/>
        <rFont val="文星仿宋"/>
        <family val="3"/>
      </rPr>
      <t>隍镇军塘。规划占地面积116880平方米，建筑总面积95160平方米，按小学24个班，1080个学位，初中48个班，2400个学位，高中18个班，900个学位的规模新建全寄宿十二年一贯制学校。工程建设包括教学楼、实验楼、办公楼、师生宿舍楼、饭堂、图书馆、体育馆、400米田径运动场、足球场；室外篮球场、排球场、羽毛球场、乒乓球场等活动场所；园林绿化及人防工程等其它附属工程。</t>
    </r>
  </si>
  <si>
    <t>2022-2025</t>
  </si>
  <si>
    <t>紫琳学院附属学校建设项目</t>
  </si>
  <si>
    <t>根据嘉应学院紫琳学院周边的居住人口、住宅小区建设和学院可持续发展的需要，同步规划建设一所从小学到高中的十二年一贯制学校及一所幼儿园。附属学校占地面积119370平方米，总建筑面积98250平方米。其中，一贯制学校占地116400平方米，建筑面积96360平方米，设高中24个班，学位1200个；初中32个班，学位1600个；小学36个班，学位1620个。工程建设内容包括教学楼、实验楼、办公楼、师生宿舍楼、饭堂、体育馆、400米田径运动场、足球场；室外篮球场、排球场、羽毛球场、乒乓球场等活动场所；园林及人防工程等其它附属工程。幼儿园占地2970平方米，建筑面积1890平方米，设大、中、小共9个班，270个学位。工程建设内容包括综合楼、厨房、室外活动场所、30米塑胶跑道、大型器械场、玩砂池、停车场等相关配套设施。</t>
  </si>
  <si>
    <t>完全
中学</t>
  </si>
  <si>
    <t>丰顺县第一中学迁建工程</t>
  </si>
  <si>
    <t>学校选址丰良镇太平村下良角。规划用地350亩，建筑面积60000平方米，按60个班3000个学位的规模新建全寄宿制完全中学。其中设高中30个教学班1500个学位，初中30个教学班1500个学位;估算总投资3亿元。工程建设包括教学楼、实验楼、办公楼、师生宿舍楼、饭堂、体育馆(风雨操场)、400米田径运动场、室外篮球场、游泳池、体育馆(排球场、羽毛球场兵兵球场)、停车场等教学辅助用房、生活用房、办公用房、园林及人防工程、消防工程等其它附属工程。</t>
  </si>
  <si>
    <t>丰顺县汤坑镇平阳小学新建学校</t>
  </si>
  <si>
    <t>小学：工程总占地面积15515.29平方米，建筑面积11582.6平方米，新建3栋5层建筑(A栋教学楼3416.7平方米、B栋教学楼2536平方米、C栋教学楼2453平方米)、前连府340平方米、操场(地下停车场261.7平方米)、篮球场、排球场以及绿化工程、学校大门、次门和保卫室、围墙等附属配套工程；设备设施采购；运动场及周边场地升级。</t>
  </si>
  <si>
    <r>
      <t>2019-202</t>
    </r>
    <r>
      <rPr>
        <sz val="22"/>
        <rFont val="文星仿宋"/>
        <family val="3"/>
      </rPr>
      <t>2</t>
    </r>
  </si>
  <si>
    <t>丰顺县汤南中心小学新建工程（54个班）</t>
  </si>
  <si>
    <t>1、主体部分：新建1栋四层教学楼，1栋六层教师宿舍楼，1栋体育馆及地下停车库。其中教学楼包含54间普通教室；科学教室、计算机室、语言教室、美术教室各2间；书法教室、音乐教室、舞蹈教室、合班教室、视听阅览室、教师阅览室、学生阅览室、学生活动室、党员活动室、会议室各1间；教师办公室若干；共可容纳学生2430人。教师宿舍楼首层设置教师食堂，二至六层每层设置8间教师宿舍，共设置40间教师宿舍，可容纳教师100人。
2、附属部分：新建300m运动场、篮球场、羽毛球场、混凝土地坪、绿化、大门、围墙、挡土和排水沟等附属工程。
3、工程总用地面积24000(36亩)平方米，工程总建筑面积为24600平方米。</t>
  </si>
  <si>
    <t>扩建</t>
  </si>
  <si>
    <t>丰顺县丰良实验小学教学楼及运动场扩建工程</t>
  </si>
  <si>
    <t>1、主体部分：扩建1栋五层教学楼和1栋六层教师宿舍楼；教学楼首层架空，二至四层包含6间普通教室，科学教室、计算机室、语言教室、美术教室、书法教室、音乐教室、合班教室、图书室、教师办公室等功能用房，五层设置20间教师休息室；教师宿舍楼设置53间教师宿舍，教学楼的教师休息室及教师宿舍楼共可容纳教师146人。
2、附属包括场地平整、绿化、排水沟、室外地坪、挡土墙、升旗台、400m塑胶跑道、11人制足球场、看台、篮球场等工程。
3、学校总用地面积54500平方米（包括征地），工程总用地面积31200平方米，工程总建筑面积为10750平方米。</t>
  </si>
  <si>
    <t>丰顺县黄金中心小学教学楼新建工程</t>
  </si>
  <si>
    <t>1、主体部分：新建1栋五层教学楼，设置12间普通教室，科学实验室、计算机室、图书室各1间、教师办公室3间等功能用房；新建1栋五层学生宿舍楼，设置30间学生宿舍；教室可容纳学生540人，学生宿舍可容纳学生240人。
2、附属包括场地平整、绿化、排水沟、室外地坪、挡土墙等工程。
3、学校总用地面积22431.46平方米，工程总用地面积4000平方米，工程总建筑面积为5100平方米。</t>
  </si>
  <si>
    <t>改建</t>
  </si>
  <si>
    <t>埔寨中心小学教学楼改建工程</t>
  </si>
  <si>
    <t>1、原有4层幼儿园教学楼改造为小学教学楼，改造后有12间普通教室，1间科学教室，1间计算机教室，1间美术教室，1间图书室，4间教师办公室，；建筑面积为2250㎡；
2.建安费用202.5万元，建设工程其它费用16.2万元，预备费20万元，总投资约238.7万元。</t>
  </si>
  <si>
    <t>丰顺县丰良太平公立幼儿园工程</t>
  </si>
  <si>
    <t>3个班4层幼儿园，工程总占地面积3915.29平方米，建筑面积1500平方米；附属包括30m塑胶跑道、3个班丙烯酸室外活动场地、沙池和戏水池等、升旗台、围墙、排水沟及绿化等。</t>
  </si>
  <si>
    <t>2021-2022</t>
  </si>
  <si>
    <t>丰顺县丰良镇公立中心幼儿园新建工程</t>
  </si>
  <si>
    <t>9个班3层幼儿园，工程总占地面积4526.05平方米，建筑面积3380平方米，附属包括土方、绿化、大门保卫室、排水沟、室外地坪、围墙、30m塑胶跑道、班级室外活动场地、沙池和戏水池等。</t>
  </si>
  <si>
    <t>丰顺县埔寨埔南公立幼儿园工程</t>
  </si>
  <si>
    <t>9个班3层幼儿园，工程总占地面积5315.99平方米，建筑面积3000平方米;附属包括绿化、大门保卫室、排水沟、围墙、30m塑胶跑道、9个班级室外活动场地、沙池和戏水池等、升旗台等。</t>
  </si>
  <si>
    <t>迁建</t>
  </si>
  <si>
    <t>丰顺县汤南中心幼儿园工程</t>
  </si>
  <si>
    <t>12个班3层幼儿园，用地面积约4043.88平方米，建筑基底面积约1300平方米，建筑面积3800平方米;附属场地拆除平整、绿化、大门保卫室、排水沟、室外地坪、升旗台、围墙、30m塑胶跑道、12个的丙烯酸室外活动场地、沙池和戏水池等。</t>
  </si>
  <si>
    <t>丰顺县埔寨中心幼儿园改扩建工程</t>
  </si>
  <si>
    <t>1.9个班办学规模，大、中、小各三班。主要建设内容：1.新建1栋三层幼儿园教学楼，用地面积约1133.9平方米，建筑面积约为3400平方米；
2.附属配套工程，包括保卫室、水泵房、丙烯酸室外活动场地、沙池及戏水池、100m环形塑胶跑道(3跑道)等。</t>
  </si>
  <si>
    <r>
      <t></t>
    </r>
    <r>
      <rPr>
        <sz val="22"/>
        <color indexed="8"/>
        <rFont val="文星仿宋"/>
        <family val="3"/>
      </rPr>
      <t>隍第二中心幼儿园工程</t>
    </r>
  </si>
  <si>
    <t>1、主体部分：新建1栋三层教学楼（包含6间活动室及寝室、1间多功能室、办公室、晨检室、保健观察室等）；改造1栋三层教学楼（包含3间活动室及寝室、厨房、教师休息室等）；教室可容纳学生270人，教师休息室可容纳教师8人。                      
2、附属包括消防水泵房、室外活动场地、围墙大门改造、校园绿化等附属工程；
3、工程总用地面积约为3238平方米，工程总建筑面积约为2948.72平方米（新建建筑面积2258平方米，改造建筑面积690.72平方米）。</t>
  </si>
  <si>
    <t>五华县</t>
  </si>
  <si>
    <t>初级
中学</t>
  </si>
  <si>
    <t>潭江中学新建教学楼建设项目</t>
  </si>
  <si>
    <t>新建一栋三层教学楼约1150平方米及完善相应配套设施。</t>
  </si>
  <si>
    <t>五华县平南中学教学大楼建设项目</t>
  </si>
  <si>
    <t>新建一栋5层1500平方米教学大楼。</t>
  </si>
  <si>
    <t>华西中学教学楼</t>
  </si>
  <si>
    <t>①华西中学球场置换教堂，新建标准化运动场、足球场。②新建一栋5层教学楼，占地面积约500平方米，建筑面积约2500平方米，按广东省标准化学校，5x6=30个班的规模进行新建。</t>
  </si>
  <si>
    <t>转水中学新建教学大楼</t>
  </si>
  <si>
    <t>新建一栋六层教学大楼，占地面积约900平方米，总建筑面积约5400平方米。</t>
  </si>
  <si>
    <t>华南中学教学大楼</t>
  </si>
  <si>
    <t>新建一栋占地面积550平方米，建筑面积3300平方米的教学大楼。</t>
  </si>
  <si>
    <t>2023-2026</t>
  </si>
  <si>
    <t>平安中学综合楼</t>
  </si>
  <si>
    <t>新建一栋五层综合楼（拆除老食堂）约2000平方米及完善配套设施。</t>
  </si>
  <si>
    <t>夏阜中学新建综合大楼</t>
  </si>
  <si>
    <t>新建一栋六层南北向综合大楼（教室、办公室、实验室）3600平方米。</t>
  </si>
  <si>
    <t>万龙中学教学楼建设项目</t>
  </si>
  <si>
    <t>重建一栋教学楼，建筑面积约3500平方米。</t>
  </si>
  <si>
    <t>马汕中学新建教学楼</t>
  </si>
  <si>
    <t>新建一栋教学楼2000平方米。</t>
  </si>
  <si>
    <t>2021-2024</t>
  </si>
  <si>
    <t>五华县小都中学扩建工程</t>
  </si>
  <si>
    <t>占地面积35543平方米，总建筑面积为18595平方米，规模为24个班，可容纳1200名学生。</t>
  </si>
  <si>
    <t>洑溪学校教学楼建设项目</t>
  </si>
  <si>
    <t>新建一栋教学楼（含学术报告厅），增加学位500人。</t>
  </si>
  <si>
    <t>安流中学三江书院综合楼</t>
  </si>
  <si>
    <t>拆除原安流中学三江书院综合楼；新建安流中学三江书院综合楼及其地下防空设施建设等，建筑面积8620平方米。</t>
  </si>
  <si>
    <t>五华县高级中学教学楼、艺术楼建设项目</t>
  </si>
  <si>
    <t>规划新建一栋六层教学楼，面积约4200平方米，新建一栋六层艺术楼，面积约3000平方米，配备相关教学设施设备。</t>
  </si>
  <si>
    <t>五华中学教学楼</t>
  </si>
  <si>
    <t>新建一栋五层教学大楼约2630平方米。</t>
  </si>
  <si>
    <t>河东镇第五小学建设项目</t>
  </si>
  <si>
    <t>新建一栋五层综合楼3976.2㎡及完善各类配套设施。</t>
  </si>
  <si>
    <t>安流镇万塘小学教学楼建设项目</t>
  </si>
  <si>
    <t>新建一栋6层面积约3530平方米的教学楼</t>
  </si>
  <si>
    <t>五华县华城镇禾岭小学建设项目</t>
  </si>
  <si>
    <t>新建各类教育6层教学用房11240㎡及完善各类配套设施。</t>
  </si>
  <si>
    <t>岐岭镇第一小学综合楼建设项目</t>
  </si>
  <si>
    <t>新建一栋5层约3000平方米的综合楼。</t>
  </si>
  <si>
    <t>潭下镇第一小学综合楼</t>
  </si>
  <si>
    <t>新建一栋5层6000平方米综合楼及运动场。</t>
  </si>
  <si>
    <t>五华县玉茶小学教学楼建设项目</t>
  </si>
  <si>
    <t>新建一栋五层约6000平方米的教学楼及完善相关配套设施。</t>
  </si>
  <si>
    <t>五华县黄狮小学教学楼建设项目</t>
  </si>
  <si>
    <t>新建一栋四层教学楼约3600平方米。</t>
  </si>
  <si>
    <t>河东镇化裕小学建设项目</t>
  </si>
  <si>
    <r>
      <t>规划新建一间4</t>
    </r>
    <r>
      <rPr>
        <sz val="22"/>
        <color indexed="8"/>
        <rFont val="Arial"/>
        <family val="2"/>
      </rPr>
      <t>×</t>
    </r>
    <r>
      <rPr>
        <sz val="22"/>
        <color indexed="8"/>
        <rFont val="文星仿宋"/>
        <family val="3"/>
      </rPr>
      <t>6=24个班1080人的小学，占地约27亩，新建教学及辅助用房约6000平方米，完善运动场、围墙、校门、校道及附属设施。</t>
    </r>
  </si>
  <si>
    <t>2020-2025</t>
  </si>
  <si>
    <t>河东镇下坝小学教学楼建设项目</t>
  </si>
  <si>
    <t>拆除原有两栋教学楼，新建一栋六层教学大楼总面积约6000平方米，改造运动场及完善各类配套设施。</t>
  </si>
  <si>
    <t>县第八小学教学楼建设项目</t>
  </si>
  <si>
    <t>拆建五华县第八小学北楼教学大楼约4000平方米。</t>
  </si>
  <si>
    <t>周江镇第一小学教学楼</t>
  </si>
  <si>
    <t>新建一栋五层教学楼约2400平方米。</t>
  </si>
  <si>
    <t>2023-2024</t>
  </si>
  <si>
    <t>河东镇林石小学教学楼工程</t>
  </si>
  <si>
    <t>对属D级危房的原教学楼进行拆除重建，建筑面积约1000平方米。</t>
  </si>
  <si>
    <t>双华镇华拔小学综合楼建设项目</t>
  </si>
  <si>
    <t>新建一栋占地280平方四层综合楼约1300平方米。</t>
  </si>
  <si>
    <t>长布镇粘坑小学教学楼工程</t>
  </si>
  <si>
    <t>拆除原旧综合楼，新建一栋三层教学楼约800平方米及完善配套设施。</t>
  </si>
  <si>
    <t>岐岭镇清溪小学</t>
  </si>
  <si>
    <t>拆旧重建一栋5层教学楼约2500平方米及完善配套设施。</t>
  </si>
  <si>
    <t>华城镇塔岗小学后栋教学楼建设项目</t>
  </si>
  <si>
    <t>对华城镇塔岗小学存在安全隐患的后栋教学楼进行拆除，新建一栋高五层，占地面积约500平方米，建筑面积约2500平方米、含15个教室及相关用房的教学楼。</t>
  </si>
  <si>
    <t>五华县横陂镇第三小学扩建工程</t>
  </si>
  <si>
    <t>占地面积 40247 平方米，总建筑面积为 18270 平方米，规模为小学24个班、幼儿园9个班，可容纳1350名学生。</t>
  </si>
  <si>
    <t>水寨镇澄湖幼儿园建设项目</t>
  </si>
  <si>
    <r>
      <t>新建3</t>
    </r>
    <r>
      <rPr>
        <sz val="22"/>
        <color indexed="8"/>
        <rFont val="Arial"/>
        <family val="2"/>
      </rPr>
      <t>×</t>
    </r>
    <r>
      <rPr>
        <sz val="22"/>
        <color indexed="8"/>
        <rFont val="文星仿宋"/>
        <family val="3"/>
      </rPr>
      <t>3=9个班建制，用地约3000平方米，四层总建筑面积约4000平方米</t>
    </r>
  </si>
  <si>
    <t>岐岭镇中心幼儿园综合楼</t>
  </si>
  <si>
    <t>新建一栋3层综合楼面积约1910平方米。</t>
  </si>
  <si>
    <t>华城镇中心幼儿园综合楼建设项目</t>
  </si>
  <si>
    <t>新建4栋连体高三层约5000平方米综合楼。</t>
  </si>
  <si>
    <t>华阳镇中心幼儿园综合楼建设项目</t>
  </si>
  <si>
    <t>新建一栋三层综合楼面积约1500平方米。</t>
  </si>
  <si>
    <t>潭下镇中心幼儿园搬迁项目</t>
  </si>
  <si>
    <t>择址新建潭下镇中心幼儿园及配套设施设备。</t>
  </si>
  <si>
    <t>五华县新城幼儿园建设项目</t>
  </si>
  <si>
    <r>
      <t>规划新建一间3</t>
    </r>
    <r>
      <rPr>
        <sz val="22"/>
        <color indexed="8"/>
        <rFont val="Arial"/>
        <family val="2"/>
      </rPr>
      <t>×</t>
    </r>
    <r>
      <rPr>
        <sz val="22"/>
        <color indexed="8"/>
        <rFont val="文星仿宋"/>
        <family val="3"/>
      </rPr>
      <t>5=15个班450人的幼儿园，新征用地7亩，新建教学及辅助用房约4500平方米，完善运动场、围墙、校门、校道及附属设施。</t>
    </r>
  </si>
  <si>
    <t>双华镇中心幼儿园搬迁改造项目</t>
  </si>
  <si>
    <t>选址新建中心幼儿园及完善各类配套设施。</t>
  </si>
  <si>
    <t>2025-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</si>
</sst>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8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文星楷体"/>
      <family val="3"/>
    </font>
    <font>
      <sz val="30"/>
      <color indexed="8"/>
      <name val="文星标宋"/>
      <family val="3"/>
    </font>
    <font>
      <sz val="22"/>
      <color indexed="8"/>
      <name val="文星仿宋"/>
      <family val="3"/>
    </font>
    <font>
      <b/>
      <sz val="22"/>
      <color indexed="8"/>
      <name val="文星仿宋"/>
      <family val="3"/>
    </font>
    <font>
      <sz val="22"/>
      <color indexed="8"/>
      <name val="文星黑体"/>
      <family val="3"/>
    </font>
    <font>
      <sz val="22"/>
      <name val="文星仿宋"/>
      <family val="3"/>
    </font>
    <font>
      <sz val="21"/>
      <color indexed="8"/>
      <name val="文星仿宋"/>
      <family val="3"/>
    </font>
    <font>
      <sz val="22"/>
      <name val="文星黑体"/>
      <family val="3"/>
    </font>
    <font>
      <sz val="19"/>
      <color indexed="8"/>
      <name val="文星仿宋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22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2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22"/>
      <color theme="1"/>
      <name val="文星楷体"/>
      <family val="3"/>
    </font>
    <font>
      <sz val="30"/>
      <color theme="1"/>
      <name val="文星标宋"/>
      <family val="3"/>
    </font>
    <font>
      <sz val="22"/>
      <color theme="1"/>
      <name val="文星仿宋"/>
      <family val="3"/>
    </font>
    <font>
      <b/>
      <sz val="22"/>
      <color theme="1"/>
      <name val="文星仿宋"/>
      <family val="3"/>
    </font>
    <font>
      <sz val="22"/>
      <color theme="1"/>
      <name val="文星黑体"/>
      <family val="3"/>
    </font>
    <font>
      <sz val="21"/>
      <color theme="1"/>
      <name val="文星仿宋"/>
      <family val="3"/>
    </font>
    <font>
      <sz val="19"/>
      <color theme="1"/>
      <name val="文星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</cellStyleXfs>
  <cellXfs count="156"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33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/>
    </xf>
    <xf numFmtId="176" fontId="57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76" fontId="57" fillId="33" borderId="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64" fillId="33" borderId="0" xfId="0" applyFont="1" applyFill="1" applyAlignment="1">
      <alignment horizontal="left" vertical="center" wrapText="1"/>
    </xf>
    <xf numFmtId="0" fontId="64" fillId="33" borderId="0" xfId="0" applyFont="1" applyFill="1" applyAlignment="1">
      <alignment horizontal="left" vertical="center"/>
    </xf>
    <xf numFmtId="0" fontId="64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176" fontId="60" fillId="0" borderId="0" xfId="0" applyNumberFormat="1" applyFont="1" applyAlignment="1">
      <alignment horizontal="center" vertical="center"/>
    </xf>
    <xf numFmtId="0" fontId="65" fillId="0" borderId="9" xfId="0" applyFont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 wrapText="1"/>
    </xf>
    <xf numFmtId="176" fontId="65" fillId="0" borderId="9" xfId="0" applyNumberFormat="1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/>
    </xf>
    <xf numFmtId="0" fontId="65" fillId="33" borderId="9" xfId="0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/>
    </xf>
    <xf numFmtId="0" fontId="65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/>
    </xf>
    <xf numFmtId="176" fontId="65" fillId="0" borderId="9" xfId="0" applyNumberFormat="1" applyFont="1" applyBorder="1" applyAlignment="1">
      <alignment horizontal="center" vertical="center"/>
    </xf>
    <xf numFmtId="0" fontId="65" fillId="33" borderId="9" xfId="0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left" vertical="center" wrapText="1"/>
    </xf>
    <xf numFmtId="176" fontId="63" fillId="0" borderId="9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left" vertical="center" wrapText="1"/>
    </xf>
    <xf numFmtId="176" fontId="63" fillId="0" borderId="9" xfId="0" applyNumberFormat="1" applyFont="1" applyBorder="1" applyAlignment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 applyProtection="1">
      <alignment horizontal="left" vertical="center" wrapText="1"/>
      <protection/>
    </xf>
    <xf numFmtId="0" fontId="66" fillId="0" borderId="9" xfId="0" applyFont="1" applyBorder="1" applyAlignment="1">
      <alignment horizontal="left" vertical="center" wrapText="1"/>
    </xf>
    <xf numFmtId="176" fontId="65" fillId="33" borderId="9" xfId="0" applyNumberFormat="1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3" fillId="33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left" vertical="center" wrapText="1"/>
    </xf>
    <xf numFmtId="176" fontId="63" fillId="0" borderId="9" xfId="0" applyNumberFormat="1" applyFont="1" applyFill="1" applyBorder="1" applyAlignment="1">
      <alignment horizontal="center" vertical="center"/>
    </xf>
    <xf numFmtId="0" fontId="63" fillId="33" borderId="9" xfId="0" applyNumberFormat="1" applyFont="1" applyFill="1" applyBorder="1" applyAlignment="1">
      <alignment horizontal="left" vertical="center" wrapText="1"/>
    </xf>
    <xf numFmtId="176" fontId="63" fillId="33" borderId="9" xfId="0" applyNumberFormat="1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176" fontId="65" fillId="0" borderId="9" xfId="0" applyNumberFormat="1" applyFont="1" applyFill="1" applyBorder="1" applyAlignment="1">
      <alignment horizontal="center" vertical="center"/>
    </xf>
    <xf numFmtId="0" fontId="65" fillId="0" borderId="9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177" fontId="63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33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left" vertical="center" wrapText="1"/>
      <protection/>
    </xf>
    <xf numFmtId="176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63" fillId="0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49" fontId="13" fillId="0" borderId="9" xfId="63" applyNumberFormat="1" applyFont="1" applyFill="1" applyBorder="1" applyAlignment="1">
      <alignment horizontal="left" vertical="center" wrapText="1"/>
      <protection/>
    </xf>
    <xf numFmtId="176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33" borderId="9" xfId="0" applyFont="1" applyFill="1" applyBorder="1" applyAlignment="1" applyProtection="1">
      <alignment horizontal="center" vertical="center" wrapText="1"/>
      <protection/>
    </xf>
    <xf numFmtId="0" fontId="63" fillId="0" borderId="9" xfId="0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/>
    </xf>
    <xf numFmtId="0" fontId="63" fillId="0" borderId="9" xfId="0" applyFont="1" applyBorder="1" applyAlignment="1">
      <alignment vertical="center" wrapText="1"/>
    </xf>
    <xf numFmtId="176" fontId="63" fillId="0" borderId="9" xfId="0" applyNumberFormat="1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vertical="center" wrapText="1"/>
    </xf>
    <xf numFmtId="176" fontId="63" fillId="0" borderId="9" xfId="0" applyNumberFormat="1" applyFont="1" applyBorder="1" applyAlignment="1">
      <alignment horizontal="center" vertical="center"/>
    </xf>
    <xf numFmtId="0" fontId="67" fillId="0" borderId="9" xfId="0" applyFont="1" applyBorder="1" applyAlignment="1">
      <alignment vertical="center" wrapText="1"/>
    </xf>
    <xf numFmtId="0" fontId="66" fillId="0" borderId="9" xfId="0" applyFont="1" applyBorder="1" applyAlignment="1">
      <alignment vertical="center" wrapText="1"/>
    </xf>
    <xf numFmtId="0" fontId="55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176" fontId="65" fillId="33" borderId="9" xfId="0" applyNumberFormat="1" applyFont="1" applyFill="1" applyBorder="1" applyAlignment="1">
      <alignment horizontal="center" vertical="center" wrapText="1"/>
    </xf>
    <xf numFmtId="176" fontId="65" fillId="33" borderId="9" xfId="0" applyNumberFormat="1" applyFont="1" applyFill="1" applyBorder="1" applyAlignment="1">
      <alignment horizontal="center" vertical="center"/>
    </xf>
    <xf numFmtId="177" fontId="65" fillId="0" borderId="9" xfId="0" applyNumberFormat="1" applyFont="1" applyBorder="1" applyAlignment="1">
      <alignment horizontal="center" vertical="center"/>
    </xf>
    <xf numFmtId="177" fontId="65" fillId="0" borderId="10" xfId="0" applyNumberFormat="1" applyFont="1" applyBorder="1" applyAlignment="1">
      <alignment horizontal="center" vertical="center"/>
    </xf>
    <xf numFmtId="177" fontId="65" fillId="0" borderId="11" xfId="0" applyNumberFormat="1" applyFont="1" applyBorder="1" applyAlignment="1">
      <alignment horizontal="center" vertical="center"/>
    </xf>
    <xf numFmtId="176" fontId="63" fillId="33" borderId="9" xfId="0" applyNumberFormat="1" applyFont="1" applyFill="1" applyBorder="1" applyAlignment="1">
      <alignment horizontal="center" vertical="center" wrapText="1"/>
    </xf>
    <xf numFmtId="176" fontId="65" fillId="33" borderId="9" xfId="0" applyNumberFormat="1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/>
    </xf>
    <xf numFmtId="176" fontId="65" fillId="33" borderId="9" xfId="0" applyNumberFormat="1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176" fontId="13" fillId="33" borderId="9" xfId="0" applyNumberFormat="1" applyFont="1" applyFill="1" applyBorder="1" applyAlignment="1">
      <alignment horizontal="center" vertical="center"/>
    </xf>
    <xf numFmtId="0" fontId="13" fillId="33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13" fillId="33" borderId="9" xfId="0" applyFont="1" applyFill="1" applyBorder="1" applyAlignment="1">
      <alignment horizontal="center" vertical="center"/>
    </xf>
    <xf numFmtId="176" fontId="10" fillId="33" borderId="9" xfId="0" applyNumberFormat="1" applyFont="1" applyFill="1" applyBorder="1" applyAlignment="1" applyProtection="1">
      <alignment horizontal="center" vertical="center" wrapText="1"/>
      <protection/>
    </xf>
    <xf numFmtId="176" fontId="12" fillId="33" borderId="9" xfId="0" applyNumberFormat="1" applyFont="1" applyFill="1" applyBorder="1" applyAlignment="1" applyProtection="1">
      <alignment horizontal="center" vertical="center" wrapText="1"/>
      <protection/>
    </xf>
    <xf numFmtId="0" fontId="12" fillId="33" borderId="9" xfId="0" applyFont="1" applyFill="1" applyBorder="1" applyAlignment="1" applyProtection="1">
      <alignment horizontal="center" vertical="center" wrapText="1"/>
      <protection/>
    </xf>
    <xf numFmtId="0" fontId="13" fillId="33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176" fontId="63" fillId="33" borderId="9" xfId="0" applyNumberFormat="1" applyFont="1" applyFill="1" applyBorder="1" applyAlignment="1">
      <alignment horizontal="center" vertical="center"/>
    </xf>
    <xf numFmtId="176" fontId="63" fillId="33" borderId="9" xfId="0" applyNumberFormat="1" applyFont="1" applyFill="1" applyBorder="1" applyAlignment="1">
      <alignment horizontal="center" vertical="center"/>
    </xf>
    <xf numFmtId="0" fontId="63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177" fontId="63" fillId="33" borderId="9" xfId="0" applyNumberFormat="1" applyFont="1" applyFill="1" applyBorder="1" applyAlignment="1" applyProtection="1">
      <alignment horizontal="center" vertical="center" wrapText="1"/>
      <protection/>
    </xf>
    <xf numFmtId="0" fontId="63" fillId="33" borderId="9" xfId="0" applyFont="1" applyFill="1" applyBorder="1" applyAlignment="1" applyProtection="1">
      <alignment horizontal="center" vertical="center" wrapText="1"/>
      <protection/>
    </xf>
    <xf numFmtId="0" fontId="63" fillId="0" borderId="9" xfId="0" applyFont="1" applyFill="1" applyBorder="1" applyAlignment="1" applyProtection="1">
      <alignment horizontal="left" vertical="center" wrapText="1"/>
      <protection/>
    </xf>
    <xf numFmtId="0" fontId="63" fillId="0" borderId="9" xfId="0" applyFont="1" applyFill="1" applyBorder="1" applyAlignment="1" applyProtection="1">
      <alignment horizontal="center" vertical="center" wrapText="1"/>
      <protection/>
    </xf>
    <xf numFmtId="0" fontId="63" fillId="33" borderId="9" xfId="0" applyFont="1" applyFill="1" applyBorder="1" applyAlignment="1" applyProtection="1">
      <alignment horizontal="left" vertical="center" wrapText="1"/>
      <protection/>
    </xf>
    <xf numFmtId="176" fontId="63" fillId="0" borderId="9" xfId="0" applyNumberFormat="1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176" fontId="63" fillId="0" borderId="9" xfId="0" applyNumberFormat="1" applyFont="1" applyFill="1" applyBorder="1" applyAlignment="1" applyProtection="1">
      <alignment horizontal="center" vertical="center" wrapText="1"/>
      <protection/>
    </xf>
    <xf numFmtId="176" fontId="63" fillId="33" borderId="9" xfId="0" applyNumberFormat="1" applyFont="1" applyFill="1" applyBorder="1" applyAlignment="1" applyProtection="1">
      <alignment horizontal="center" vertical="center" wrapText="1"/>
      <protection/>
    </xf>
    <xf numFmtId="0" fontId="13" fillId="33" borderId="9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13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9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tabSelected="1" zoomScale="45" zoomScaleNormal="45" zoomScaleSheetLayoutView="100" workbookViewId="0" topLeftCell="A1">
      <selection activeCell="E22" sqref="E22"/>
    </sheetView>
  </sheetViews>
  <sheetFormatPr defaultColWidth="9.00390625" defaultRowHeight="14.25"/>
  <cols>
    <col min="1" max="1" width="7.00390625" style="16" customWidth="1"/>
    <col min="2" max="2" width="15.125" style="17" customWidth="1"/>
    <col min="3" max="3" width="21.50390625" style="18" customWidth="1"/>
    <col min="4" max="4" width="32.50390625" style="19" customWidth="1"/>
    <col min="5" max="5" width="65.25390625" style="20" customWidth="1"/>
    <col min="6" max="6" width="16.625" style="21" customWidth="1"/>
    <col min="7" max="7" width="22.625" style="22" customWidth="1"/>
    <col min="8" max="8" width="26.125" style="20" customWidth="1"/>
    <col min="9" max="9" width="21.50390625" style="21" customWidth="1"/>
    <col min="10" max="10" width="21.25390625" style="23" customWidth="1"/>
    <col min="11" max="11" width="17.375" style="23" customWidth="1"/>
    <col min="12" max="12" width="14.00390625" style="18" customWidth="1"/>
    <col min="13" max="13" width="14.00390625" style="22" customWidth="1"/>
    <col min="14" max="14" width="9.625" style="22" customWidth="1"/>
    <col min="15" max="15" width="10.50390625" style="22" customWidth="1"/>
    <col min="16" max="16" width="15.75390625" style="22" customWidth="1"/>
    <col min="17" max="16384" width="9.00390625" style="20" customWidth="1"/>
  </cols>
  <sheetData>
    <row r="1" spans="1:16" s="1" customFormat="1" ht="37.5" customHeight="1">
      <c r="A1" s="24" t="s">
        <v>0</v>
      </c>
      <c r="B1" s="25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2" customFormat="1" ht="46.5" customHeight="1">
      <c r="A2" s="28" t="s">
        <v>1</v>
      </c>
      <c r="B2" s="29"/>
      <c r="C2" s="28"/>
      <c r="D2" s="30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3" customFormat="1" ht="33" customHeight="1">
      <c r="A3" s="31" t="s">
        <v>2</v>
      </c>
      <c r="B3" s="32"/>
      <c r="C3" s="33"/>
      <c r="D3" s="34"/>
      <c r="E3" s="35"/>
      <c r="F3" s="36"/>
      <c r="G3" s="35"/>
      <c r="H3" s="35"/>
      <c r="I3" s="36"/>
      <c r="J3" s="110"/>
      <c r="K3" s="110"/>
      <c r="L3" s="110"/>
      <c r="M3" s="35"/>
      <c r="N3" s="111"/>
      <c r="O3" s="111"/>
      <c r="P3" s="111"/>
    </row>
    <row r="4" spans="1:16" s="4" customFormat="1" ht="99" customHeight="1">
      <c r="A4" s="37" t="s">
        <v>3</v>
      </c>
      <c r="B4" s="38" t="s">
        <v>4</v>
      </c>
      <c r="C4" s="38" t="s">
        <v>5</v>
      </c>
      <c r="D4" s="37" t="s">
        <v>6</v>
      </c>
      <c r="E4" s="37" t="s">
        <v>7</v>
      </c>
      <c r="F4" s="39" t="s">
        <v>8</v>
      </c>
      <c r="G4" s="37" t="s">
        <v>9</v>
      </c>
      <c r="H4" s="37" t="s">
        <v>10</v>
      </c>
      <c r="I4" s="39" t="s">
        <v>11</v>
      </c>
      <c r="J4" s="112" t="s">
        <v>12</v>
      </c>
      <c r="K4" s="112" t="s">
        <v>13</v>
      </c>
      <c r="L4" s="38" t="s">
        <v>14</v>
      </c>
      <c r="M4" s="37" t="s">
        <v>15</v>
      </c>
      <c r="N4" s="37" t="s">
        <v>16</v>
      </c>
      <c r="O4" s="37"/>
      <c r="P4" s="37" t="s">
        <v>17</v>
      </c>
    </row>
    <row r="5" spans="1:16" s="5" customFormat="1" ht="46.5" customHeight="1">
      <c r="A5" s="37"/>
      <c r="B5" s="38"/>
      <c r="C5" s="38"/>
      <c r="D5" s="37"/>
      <c r="E5" s="37"/>
      <c r="F5" s="39"/>
      <c r="G5" s="37"/>
      <c r="H5" s="37"/>
      <c r="I5" s="39"/>
      <c r="J5" s="112"/>
      <c r="K5" s="112"/>
      <c r="L5" s="38"/>
      <c r="M5" s="40" t="s">
        <v>18</v>
      </c>
      <c r="N5" s="40" t="s">
        <v>19</v>
      </c>
      <c r="O5" s="40" t="s">
        <v>20</v>
      </c>
      <c r="P5" s="40" t="s">
        <v>21</v>
      </c>
    </row>
    <row r="6" spans="1:16" s="6" customFormat="1" ht="39.75" customHeight="1">
      <c r="A6" s="40" t="s">
        <v>22</v>
      </c>
      <c r="B6" s="41"/>
      <c r="C6" s="42"/>
      <c r="D6" s="43"/>
      <c r="E6" s="44"/>
      <c r="F6" s="45">
        <f>SUM(F7+F9+F16+F33+F41+F45+F49+F69+F54)</f>
        <v>2495.2300000000005</v>
      </c>
      <c r="G6" s="44">
        <f>SUM(G7+G9+G16+G33+G41+G45+G49+G54+G69)</f>
        <v>959828.1499999999</v>
      </c>
      <c r="H6" s="43"/>
      <c r="I6" s="45">
        <f>SUM(I7+I9+I16+I33+I41+I45+I49+I54+I69)</f>
        <v>8.429</v>
      </c>
      <c r="J6" s="113">
        <f>SUM(J7+J9+J16+J33+J41+J45+J49+J54+J69)</f>
        <v>67.31434599999999</v>
      </c>
      <c r="K6" s="113">
        <f>SUM(K7+K9+K16+K33+K41+K45+K49+K54+K69)</f>
        <v>75.593946</v>
      </c>
      <c r="L6" s="44">
        <f>SUM((L7+L9+L16+L33+L41+L45+L49+L54+L69))</f>
        <v>85785</v>
      </c>
      <c r="M6" s="44">
        <f>SUM((M7+M9+M16+M33+M41+M45+M49+M54+M69))</f>
        <v>9230</v>
      </c>
      <c r="N6" s="44">
        <f>SUM(N7+N9+N16+N33+N41+N45+N49+N54+N69)</f>
        <v>67895</v>
      </c>
      <c r="O6" s="44"/>
      <c r="P6" s="44">
        <f>SUM(P7+P9+P16+P33+P41+P45+P49+P54+P69)</f>
        <v>8660</v>
      </c>
    </row>
    <row r="7" spans="1:16" s="3" customFormat="1" ht="34.5" customHeight="1">
      <c r="A7" s="40" t="s">
        <v>23</v>
      </c>
      <c r="B7" s="46"/>
      <c r="C7" s="47"/>
      <c r="D7" s="37"/>
      <c r="E7" s="40"/>
      <c r="F7" s="45">
        <f>F8</f>
        <v>8</v>
      </c>
      <c r="G7" s="45">
        <f aca="true" t="shared" si="0" ref="G7:N7">G8</f>
        <v>3750</v>
      </c>
      <c r="H7" s="45"/>
      <c r="I7" s="45">
        <f t="shared" si="0"/>
        <v>0</v>
      </c>
      <c r="J7" s="45">
        <f t="shared" si="0"/>
        <v>0.25</v>
      </c>
      <c r="K7" s="45">
        <f t="shared" si="0"/>
        <v>0.25</v>
      </c>
      <c r="L7" s="114">
        <f t="shared" si="0"/>
        <v>270</v>
      </c>
      <c r="M7" s="114">
        <f t="shared" si="0"/>
        <v>270</v>
      </c>
      <c r="N7" s="115">
        <f t="shared" si="0"/>
        <v>0</v>
      </c>
      <c r="O7" s="116"/>
      <c r="P7" s="114">
        <f>P8</f>
        <v>0</v>
      </c>
    </row>
    <row r="8" spans="1:16" s="3" customFormat="1" ht="175.5" customHeight="1">
      <c r="A8" s="48">
        <v>1</v>
      </c>
      <c r="B8" s="49" t="s">
        <v>18</v>
      </c>
      <c r="C8" s="49" t="s">
        <v>24</v>
      </c>
      <c r="D8" s="50" t="s">
        <v>25</v>
      </c>
      <c r="E8" s="51" t="s">
        <v>26</v>
      </c>
      <c r="F8" s="52">
        <v>8</v>
      </c>
      <c r="G8" s="53">
        <v>3750</v>
      </c>
      <c r="H8" s="53" t="s">
        <v>27</v>
      </c>
      <c r="I8" s="52">
        <v>0</v>
      </c>
      <c r="J8" s="52">
        <v>0.25</v>
      </c>
      <c r="K8" s="52">
        <v>0.25</v>
      </c>
      <c r="L8" s="53">
        <v>270</v>
      </c>
      <c r="M8" s="53">
        <v>270</v>
      </c>
      <c r="N8" s="53"/>
      <c r="O8" s="53"/>
      <c r="P8" s="53"/>
    </row>
    <row r="9" spans="1:16" s="3" customFormat="1" ht="34.5" customHeight="1">
      <c r="A9" s="40" t="s">
        <v>28</v>
      </c>
      <c r="B9" s="46"/>
      <c r="C9" s="47"/>
      <c r="D9" s="37"/>
      <c r="E9" s="40"/>
      <c r="F9" s="45">
        <f>SUM(F10:F15)</f>
        <v>319.9</v>
      </c>
      <c r="G9" s="44">
        <f>SUM(G10+G11+G12)</f>
        <v>60463</v>
      </c>
      <c r="H9" s="43"/>
      <c r="I9" s="45">
        <f>SUM(I10:I15)</f>
        <v>3.449</v>
      </c>
      <c r="J9" s="113">
        <f>SUM(J10:J15)</f>
        <v>13.769</v>
      </c>
      <c r="K9" s="113">
        <f>SUM(K10:K15)</f>
        <v>17.179000000000002</v>
      </c>
      <c r="L9" s="38">
        <f>SUM(L10:L15)</f>
        <v>9620</v>
      </c>
      <c r="M9" s="44">
        <f>SUM(M10:M15)</f>
        <v>450</v>
      </c>
      <c r="N9" s="44">
        <f>SUM(N10:O15)</f>
        <v>8570</v>
      </c>
      <c r="O9" s="44"/>
      <c r="P9" s="44">
        <f>SUM(P10:P15)</f>
        <v>600</v>
      </c>
    </row>
    <row r="10" spans="1:16" s="3" customFormat="1" ht="93" customHeight="1">
      <c r="A10" s="48">
        <v>2</v>
      </c>
      <c r="B10" s="54" t="s">
        <v>29</v>
      </c>
      <c r="C10" s="54" t="s">
        <v>30</v>
      </c>
      <c r="D10" s="55" t="s">
        <v>31</v>
      </c>
      <c r="E10" s="56" t="s">
        <v>32</v>
      </c>
      <c r="F10" s="57">
        <v>40</v>
      </c>
      <c r="G10" s="55">
        <v>27463</v>
      </c>
      <c r="H10" s="55" t="s">
        <v>33</v>
      </c>
      <c r="I10" s="57">
        <v>2.799</v>
      </c>
      <c r="J10" s="117">
        <v>1.301</v>
      </c>
      <c r="K10" s="117">
        <v>4.111</v>
      </c>
      <c r="L10" s="54">
        <v>2070</v>
      </c>
      <c r="M10" s="55">
        <v>450</v>
      </c>
      <c r="N10" s="55">
        <v>1620</v>
      </c>
      <c r="O10" s="55"/>
      <c r="P10" s="55"/>
    </row>
    <row r="11" spans="1:16" s="3" customFormat="1" ht="114" customHeight="1">
      <c r="A11" s="48">
        <v>3</v>
      </c>
      <c r="B11" s="54" t="s">
        <v>19</v>
      </c>
      <c r="C11" s="54" t="s">
        <v>24</v>
      </c>
      <c r="D11" s="55" t="s">
        <v>34</v>
      </c>
      <c r="E11" s="56" t="s">
        <v>35</v>
      </c>
      <c r="F11" s="57">
        <v>18.2</v>
      </c>
      <c r="G11" s="55">
        <v>16626</v>
      </c>
      <c r="H11" s="55" t="s">
        <v>33</v>
      </c>
      <c r="I11" s="57">
        <v>0.6</v>
      </c>
      <c r="J11" s="117">
        <v>0.853</v>
      </c>
      <c r="K11" s="117">
        <v>1.453</v>
      </c>
      <c r="L11" s="54">
        <v>1440</v>
      </c>
      <c r="M11" s="55"/>
      <c r="N11" s="55">
        <v>1440</v>
      </c>
      <c r="O11" s="55"/>
      <c r="P11" s="55"/>
    </row>
    <row r="12" spans="1:16" s="3" customFormat="1" ht="177.75" customHeight="1">
      <c r="A12" s="48">
        <v>4</v>
      </c>
      <c r="B12" s="54" t="s">
        <v>19</v>
      </c>
      <c r="C12" s="54" t="s">
        <v>24</v>
      </c>
      <c r="D12" s="55" t="s">
        <v>36</v>
      </c>
      <c r="E12" s="56" t="s">
        <v>37</v>
      </c>
      <c r="F12" s="57">
        <v>16.7</v>
      </c>
      <c r="G12" s="55">
        <v>16374</v>
      </c>
      <c r="H12" s="55" t="s">
        <v>38</v>
      </c>
      <c r="I12" s="57">
        <v>0.05</v>
      </c>
      <c r="J12" s="117">
        <v>2.115</v>
      </c>
      <c r="K12" s="117">
        <v>2.115</v>
      </c>
      <c r="L12" s="54">
        <v>270</v>
      </c>
      <c r="M12" s="55"/>
      <c r="N12" s="55">
        <v>270</v>
      </c>
      <c r="O12" s="55"/>
      <c r="P12" s="55"/>
    </row>
    <row r="13" spans="1:16" s="3" customFormat="1" ht="139.5" customHeight="1">
      <c r="A13" s="48">
        <v>5</v>
      </c>
      <c r="B13" s="54" t="s">
        <v>39</v>
      </c>
      <c r="C13" s="54" t="s">
        <v>30</v>
      </c>
      <c r="D13" s="58" t="s">
        <v>40</v>
      </c>
      <c r="E13" s="59" t="s">
        <v>41</v>
      </c>
      <c r="F13" s="57">
        <v>75</v>
      </c>
      <c r="G13" s="55">
        <v>16374</v>
      </c>
      <c r="H13" s="55" t="s">
        <v>42</v>
      </c>
      <c r="I13" s="57">
        <v>0</v>
      </c>
      <c r="J13" s="117">
        <v>2.5</v>
      </c>
      <c r="K13" s="117">
        <v>2.5</v>
      </c>
      <c r="L13" s="54">
        <v>2520</v>
      </c>
      <c r="M13" s="55"/>
      <c r="N13" s="55">
        <v>1620</v>
      </c>
      <c r="O13" s="55">
        <v>900</v>
      </c>
      <c r="P13" s="55"/>
    </row>
    <row r="14" spans="1:16" s="3" customFormat="1" ht="115.5" customHeight="1">
      <c r="A14" s="48">
        <v>6</v>
      </c>
      <c r="B14" s="54" t="s">
        <v>39</v>
      </c>
      <c r="C14" s="54" t="s">
        <v>30</v>
      </c>
      <c r="D14" s="58" t="s">
        <v>43</v>
      </c>
      <c r="E14" s="59" t="s">
        <v>44</v>
      </c>
      <c r="F14" s="57">
        <v>130</v>
      </c>
      <c r="G14" s="55">
        <v>16374</v>
      </c>
      <c r="H14" s="55" t="s">
        <v>45</v>
      </c>
      <c r="I14" s="57">
        <v>0</v>
      </c>
      <c r="J14" s="117">
        <v>3.5</v>
      </c>
      <c r="K14" s="117">
        <v>3.5</v>
      </c>
      <c r="L14" s="54">
        <v>2520</v>
      </c>
      <c r="M14" s="55"/>
      <c r="N14" s="55">
        <v>1620</v>
      </c>
      <c r="O14" s="55">
        <v>900</v>
      </c>
      <c r="P14" s="55"/>
    </row>
    <row r="15" spans="1:16" s="3" customFormat="1" ht="142.5">
      <c r="A15" s="48">
        <v>7</v>
      </c>
      <c r="B15" s="54" t="s">
        <v>46</v>
      </c>
      <c r="C15" s="54" t="s">
        <v>24</v>
      </c>
      <c r="D15" s="55" t="s">
        <v>47</v>
      </c>
      <c r="E15" s="56" t="s">
        <v>48</v>
      </c>
      <c r="F15" s="57">
        <v>40</v>
      </c>
      <c r="G15" s="60" t="s">
        <v>49</v>
      </c>
      <c r="H15" s="55" t="s">
        <v>50</v>
      </c>
      <c r="I15" s="57">
        <v>0</v>
      </c>
      <c r="J15" s="117">
        <v>3.5</v>
      </c>
      <c r="K15" s="117">
        <v>3.5</v>
      </c>
      <c r="L15" s="54">
        <v>800</v>
      </c>
      <c r="M15" s="55"/>
      <c r="N15" s="55"/>
      <c r="O15" s="55">
        <v>200</v>
      </c>
      <c r="P15" s="55">
        <v>600</v>
      </c>
    </row>
    <row r="16" spans="1:16" s="7" customFormat="1" ht="34.5" customHeight="1">
      <c r="A16" s="47" t="s">
        <v>51</v>
      </c>
      <c r="B16" s="46"/>
      <c r="C16" s="47"/>
      <c r="D16" s="38"/>
      <c r="E16" s="47"/>
      <c r="F16" s="61">
        <f>SUM(F17:F32)</f>
        <v>397.0999999999999</v>
      </c>
      <c r="G16" s="61">
        <f>SUM(G17:G32)</f>
        <v>159335.9</v>
      </c>
      <c r="H16" s="46"/>
      <c r="I16" s="118">
        <f>SUM(I17:I32)</f>
        <v>1.91</v>
      </c>
      <c r="J16" s="118">
        <f>SUM(J17:J32)</f>
        <v>10.819999999999999</v>
      </c>
      <c r="K16" s="118">
        <f>SUM(K17:K32)</f>
        <v>12.734599999999999</v>
      </c>
      <c r="L16" s="46">
        <v>11590</v>
      </c>
      <c r="M16" s="46">
        <f>SUM(M17:M32)</f>
        <v>1830</v>
      </c>
      <c r="N16" s="46">
        <f>SUM(N17:O32)</f>
        <v>8560</v>
      </c>
      <c r="O16" s="46"/>
      <c r="P16" s="46">
        <f>SUM(P17:P32)</f>
        <v>1200</v>
      </c>
    </row>
    <row r="17" spans="1:16" s="3" customFormat="1" ht="228">
      <c r="A17" s="62">
        <v>8</v>
      </c>
      <c r="B17" s="54" t="s">
        <v>39</v>
      </c>
      <c r="C17" s="63" t="s">
        <v>30</v>
      </c>
      <c r="D17" s="64" t="s">
        <v>52</v>
      </c>
      <c r="E17" s="65" t="s">
        <v>53</v>
      </c>
      <c r="F17" s="66">
        <v>50.39</v>
      </c>
      <c r="G17" s="62">
        <v>21817.9</v>
      </c>
      <c r="H17" s="64" t="s">
        <v>54</v>
      </c>
      <c r="I17" s="66">
        <v>1.14</v>
      </c>
      <c r="J17" s="68">
        <v>0.49</v>
      </c>
      <c r="K17" s="117">
        <v>1.6308</v>
      </c>
      <c r="L17" s="119">
        <v>600</v>
      </c>
      <c r="M17" s="120"/>
      <c r="N17" s="99"/>
      <c r="O17" s="99">
        <v>600</v>
      </c>
      <c r="P17" s="99"/>
    </row>
    <row r="18" spans="1:16" s="8" customFormat="1" ht="108" customHeight="1">
      <c r="A18" s="62">
        <v>9</v>
      </c>
      <c r="B18" s="54" t="s">
        <v>55</v>
      </c>
      <c r="C18" s="63" t="s">
        <v>24</v>
      </c>
      <c r="D18" s="64" t="s">
        <v>56</v>
      </c>
      <c r="E18" s="65" t="s">
        <v>57</v>
      </c>
      <c r="F18" s="66">
        <v>1.61</v>
      </c>
      <c r="G18" s="62">
        <v>6050</v>
      </c>
      <c r="H18" s="64" t="s">
        <v>54</v>
      </c>
      <c r="I18" s="66">
        <v>0.17</v>
      </c>
      <c r="J18" s="68">
        <v>0.16</v>
      </c>
      <c r="K18" s="117">
        <v>0.3303</v>
      </c>
      <c r="L18" s="121">
        <v>1300</v>
      </c>
      <c r="M18" s="122"/>
      <c r="N18" s="53">
        <v>1300</v>
      </c>
      <c r="O18" s="122"/>
      <c r="P18" s="122"/>
    </row>
    <row r="19" spans="1:16" s="8" customFormat="1" ht="277.5" customHeight="1">
      <c r="A19" s="62">
        <v>10</v>
      </c>
      <c r="B19" s="54" t="s">
        <v>55</v>
      </c>
      <c r="C19" s="63" t="s">
        <v>30</v>
      </c>
      <c r="D19" s="64" t="s">
        <v>58</v>
      </c>
      <c r="E19" s="65" t="s">
        <v>59</v>
      </c>
      <c r="F19" s="66">
        <v>53.68</v>
      </c>
      <c r="G19" s="62">
        <v>29760</v>
      </c>
      <c r="H19" s="64" t="s">
        <v>54</v>
      </c>
      <c r="I19" s="66">
        <v>0.44</v>
      </c>
      <c r="J19" s="68">
        <v>1.04</v>
      </c>
      <c r="K19" s="117">
        <v>1.48</v>
      </c>
      <c r="L19" s="121">
        <v>1620</v>
      </c>
      <c r="M19" s="123"/>
      <c r="N19" s="124">
        <v>1620</v>
      </c>
      <c r="O19" s="122"/>
      <c r="P19" s="122"/>
    </row>
    <row r="20" spans="1:16" s="9" customFormat="1" ht="138" customHeight="1">
      <c r="A20" s="62">
        <v>11</v>
      </c>
      <c r="B20" s="54" t="s">
        <v>60</v>
      </c>
      <c r="C20" s="63" t="s">
        <v>24</v>
      </c>
      <c r="D20" s="63" t="s">
        <v>61</v>
      </c>
      <c r="E20" s="67" t="s">
        <v>62</v>
      </c>
      <c r="F20" s="68">
        <v>2</v>
      </c>
      <c r="G20" s="69">
        <v>2800</v>
      </c>
      <c r="H20" s="63" t="s">
        <v>54</v>
      </c>
      <c r="I20" s="68">
        <v>0.06</v>
      </c>
      <c r="J20" s="68">
        <v>0.06</v>
      </c>
      <c r="K20" s="117">
        <v>0.1237</v>
      </c>
      <c r="L20" s="121">
        <v>180</v>
      </c>
      <c r="M20" s="121">
        <v>180</v>
      </c>
      <c r="N20" s="125"/>
      <c r="O20" s="125"/>
      <c r="P20" s="125"/>
    </row>
    <row r="21" spans="1:16" s="8" customFormat="1" ht="199.5">
      <c r="A21" s="62">
        <v>12</v>
      </c>
      <c r="B21" s="54" t="s">
        <v>60</v>
      </c>
      <c r="C21" s="63" t="s">
        <v>24</v>
      </c>
      <c r="D21" s="64" t="s">
        <v>63</v>
      </c>
      <c r="E21" s="65" t="s">
        <v>64</v>
      </c>
      <c r="F21" s="66">
        <v>7.02</v>
      </c>
      <c r="G21" s="62">
        <v>3800</v>
      </c>
      <c r="H21" s="64" t="s">
        <v>54</v>
      </c>
      <c r="I21" s="66">
        <v>0.08</v>
      </c>
      <c r="J21" s="68">
        <v>0.08</v>
      </c>
      <c r="K21" s="117">
        <v>0.1565</v>
      </c>
      <c r="L21" s="121">
        <v>360</v>
      </c>
      <c r="M21" s="123">
        <v>360</v>
      </c>
      <c r="N21" s="122"/>
      <c r="O21" s="122"/>
      <c r="P21" s="122"/>
    </row>
    <row r="22" spans="1:16" s="8" customFormat="1" ht="162.75" customHeight="1">
      <c r="A22" s="62">
        <v>13</v>
      </c>
      <c r="B22" s="54" t="s">
        <v>60</v>
      </c>
      <c r="C22" s="63" t="s">
        <v>24</v>
      </c>
      <c r="D22" s="64" t="s">
        <v>65</v>
      </c>
      <c r="E22" s="65" t="s">
        <v>66</v>
      </c>
      <c r="F22" s="66">
        <v>0.7</v>
      </c>
      <c r="G22" s="62">
        <v>1600</v>
      </c>
      <c r="H22" s="64" t="s">
        <v>54</v>
      </c>
      <c r="I22" s="66">
        <v>0.02</v>
      </c>
      <c r="J22" s="68">
        <v>0.05</v>
      </c>
      <c r="K22" s="117">
        <v>0.0686</v>
      </c>
      <c r="L22" s="121">
        <v>180</v>
      </c>
      <c r="M22" s="123">
        <v>180</v>
      </c>
      <c r="N22" s="122"/>
      <c r="O22" s="122"/>
      <c r="P22" s="122"/>
    </row>
    <row r="23" spans="1:16" s="9" customFormat="1" ht="142.5">
      <c r="A23" s="62">
        <v>14</v>
      </c>
      <c r="B23" s="54" t="s">
        <v>39</v>
      </c>
      <c r="C23" s="70" t="s">
        <v>30</v>
      </c>
      <c r="D23" s="63" t="s">
        <v>67</v>
      </c>
      <c r="E23" s="67" t="s">
        <v>68</v>
      </c>
      <c r="F23" s="68">
        <v>80</v>
      </c>
      <c r="G23" s="69">
        <v>22700</v>
      </c>
      <c r="H23" s="63" t="s">
        <v>69</v>
      </c>
      <c r="I23" s="68">
        <v>0</v>
      </c>
      <c r="J23" s="68">
        <v>2</v>
      </c>
      <c r="K23" s="117">
        <v>2</v>
      </c>
      <c r="L23" s="119">
        <v>2520</v>
      </c>
      <c r="M23" s="121"/>
      <c r="N23" s="125">
        <v>1620</v>
      </c>
      <c r="O23" s="125">
        <v>900</v>
      </c>
      <c r="P23" s="125"/>
    </row>
    <row r="24" spans="1:16" s="9" customFormat="1" ht="85.5">
      <c r="A24" s="62">
        <v>15</v>
      </c>
      <c r="B24" s="54" t="s">
        <v>55</v>
      </c>
      <c r="C24" s="70" t="s">
        <v>30</v>
      </c>
      <c r="D24" s="63" t="s">
        <v>70</v>
      </c>
      <c r="E24" s="67" t="s">
        <v>71</v>
      </c>
      <c r="F24" s="68">
        <v>75.88</v>
      </c>
      <c r="G24" s="69">
        <v>20818</v>
      </c>
      <c r="H24" s="63" t="s">
        <v>69</v>
      </c>
      <c r="I24" s="68">
        <v>0</v>
      </c>
      <c r="J24" s="68">
        <v>1.28</v>
      </c>
      <c r="K24" s="117">
        <v>1.2847</v>
      </c>
      <c r="L24" s="54">
        <v>1620</v>
      </c>
      <c r="M24" s="121"/>
      <c r="N24" s="125">
        <v>1620</v>
      </c>
      <c r="O24" s="125"/>
      <c r="P24" s="125"/>
    </row>
    <row r="25" spans="1:16" s="8" customFormat="1" ht="57">
      <c r="A25" s="62">
        <v>16</v>
      </c>
      <c r="B25" s="54" t="s">
        <v>60</v>
      </c>
      <c r="C25" s="70" t="s">
        <v>30</v>
      </c>
      <c r="D25" s="64" t="s">
        <v>72</v>
      </c>
      <c r="E25" s="65" t="s">
        <v>73</v>
      </c>
      <c r="F25" s="66">
        <v>10</v>
      </c>
      <c r="G25" s="62"/>
      <c r="H25" s="64" t="s">
        <v>69</v>
      </c>
      <c r="I25" s="68">
        <v>0</v>
      </c>
      <c r="J25" s="68">
        <v>0.1</v>
      </c>
      <c r="K25" s="117">
        <v>0.1</v>
      </c>
      <c r="L25" s="121">
        <v>180</v>
      </c>
      <c r="M25" s="123">
        <v>180</v>
      </c>
      <c r="N25" s="122"/>
      <c r="O25" s="122"/>
      <c r="P25" s="122"/>
    </row>
    <row r="26" spans="1:16" s="8" customFormat="1" ht="57">
      <c r="A26" s="62">
        <v>17</v>
      </c>
      <c r="B26" s="54" t="s">
        <v>60</v>
      </c>
      <c r="C26" s="70" t="s">
        <v>30</v>
      </c>
      <c r="D26" s="64" t="s">
        <v>74</v>
      </c>
      <c r="E26" s="65" t="s">
        <v>75</v>
      </c>
      <c r="F26" s="66">
        <v>10</v>
      </c>
      <c r="G26" s="62">
        <v>4800</v>
      </c>
      <c r="H26" s="64" t="s">
        <v>69</v>
      </c>
      <c r="I26" s="68">
        <v>0</v>
      </c>
      <c r="J26" s="68">
        <v>0.39</v>
      </c>
      <c r="K26" s="117">
        <v>0.39</v>
      </c>
      <c r="L26" s="121">
        <v>180</v>
      </c>
      <c r="M26" s="123">
        <v>180</v>
      </c>
      <c r="N26" s="122"/>
      <c r="O26" s="122"/>
      <c r="P26" s="122"/>
    </row>
    <row r="27" spans="1:16" s="8" customFormat="1" ht="57">
      <c r="A27" s="62">
        <v>18</v>
      </c>
      <c r="B27" s="54" t="s">
        <v>60</v>
      </c>
      <c r="C27" s="70" t="s">
        <v>30</v>
      </c>
      <c r="D27" s="64" t="s">
        <v>76</v>
      </c>
      <c r="E27" s="65" t="s">
        <v>75</v>
      </c>
      <c r="F27" s="66">
        <v>10</v>
      </c>
      <c r="G27" s="62">
        <v>4800</v>
      </c>
      <c r="H27" s="64" t="s">
        <v>69</v>
      </c>
      <c r="I27" s="68">
        <v>0</v>
      </c>
      <c r="J27" s="68">
        <v>0.39</v>
      </c>
      <c r="K27" s="117">
        <v>0.39</v>
      </c>
      <c r="L27" s="121">
        <v>120</v>
      </c>
      <c r="M27" s="123">
        <v>120</v>
      </c>
      <c r="N27" s="122"/>
      <c r="O27" s="122"/>
      <c r="P27" s="122"/>
    </row>
    <row r="28" spans="1:16" s="8" customFormat="1" ht="57">
      <c r="A28" s="62">
        <v>19</v>
      </c>
      <c r="B28" s="54" t="s">
        <v>60</v>
      </c>
      <c r="C28" s="70" t="s">
        <v>30</v>
      </c>
      <c r="D28" s="64" t="s">
        <v>77</v>
      </c>
      <c r="E28" s="65" t="s">
        <v>75</v>
      </c>
      <c r="F28" s="66">
        <v>10</v>
      </c>
      <c r="G28" s="62">
        <v>4800</v>
      </c>
      <c r="H28" s="64" t="s">
        <v>69</v>
      </c>
      <c r="I28" s="68">
        <v>0</v>
      </c>
      <c r="J28" s="68">
        <v>0.39</v>
      </c>
      <c r="K28" s="117">
        <v>0.39</v>
      </c>
      <c r="L28" s="121">
        <v>180</v>
      </c>
      <c r="M28" s="53">
        <v>180</v>
      </c>
      <c r="N28" s="122"/>
      <c r="O28" s="122"/>
      <c r="P28" s="122"/>
    </row>
    <row r="29" spans="1:16" s="8" customFormat="1" ht="57">
      <c r="A29" s="62">
        <v>20</v>
      </c>
      <c r="B29" s="54" t="s">
        <v>60</v>
      </c>
      <c r="C29" s="70" t="s">
        <v>30</v>
      </c>
      <c r="D29" s="64" t="s">
        <v>78</v>
      </c>
      <c r="E29" s="65" t="s">
        <v>79</v>
      </c>
      <c r="F29" s="66">
        <v>10</v>
      </c>
      <c r="G29" s="62">
        <v>4000</v>
      </c>
      <c r="H29" s="64" t="s">
        <v>69</v>
      </c>
      <c r="I29" s="68">
        <v>0</v>
      </c>
      <c r="J29" s="117">
        <v>0.39</v>
      </c>
      <c r="K29" s="117">
        <v>0.39</v>
      </c>
      <c r="L29" s="121">
        <v>90</v>
      </c>
      <c r="M29" s="53">
        <v>90</v>
      </c>
      <c r="N29" s="122"/>
      <c r="O29" s="122"/>
      <c r="P29" s="122"/>
    </row>
    <row r="30" spans="1:16" s="8" customFormat="1" ht="114">
      <c r="A30" s="62">
        <v>21</v>
      </c>
      <c r="B30" s="54" t="s">
        <v>60</v>
      </c>
      <c r="C30" s="70" t="s">
        <v>30</v>
      </c>
      <c r="D30" s="64" t="s">
        <v>80</v>
      </c>
      <c r="E30" s="65" t="s">
        <v>81</v>
      </c>
      <c r="F30" s="66">
        <v>15.02</v>
      </c>
      <c r="G30" s="62">
        <v>8100</v>
      </c>
      <c r="H30" s="64" t="s">
        <v>69</v>
      </c>
      <c r="I30" s="68">
        <v>0</v>
      </c>
      <c r="J30" s="117">
        <v>0.5</v>
      </c>
      <c r="K30" s="117">
        <v>0.5</v>
      </c>
      <c r="L30" s="121">
        <v>360</v>
      </c>
      <c r="M30" s="123">
        <v>360</v>
      </c>
      <c r="N30" s="122"/>
      <c r="O30" s="122"/>
      <c r="P30" s="122"/>
    </row>
    <row r="31" spans="1:16" s="8" customFormat="1" ht="114">
      <c r="A31" s="62">
        <v>22</v>
      </c>
      <c r="B31" s="54" t="s">
        <v>82</v>
      </c>
      <c r="C31" s="70" t="s">
        <v>30</v>
      </c>
      <c r="D31" s="64" t="s">
        <v>83</v>
      </c>
      <c r="E31" s="65" t="s">
        <v>84</v>
      </c>
      <c r="F31" s="66">
        <v>30.4</v>
      </c>
      <c r="G31" s="62">
        <v>11745</v>
      </c>
      <c r="H31" s="64" t="s">
        <v>69</v>
      </c>
      <c r="I31" s="68">
        <v>0</v>
      </c>
      <c r="J31" s="117">
        <v>1.5</v>
      </c>
      <c r="K31" s="117">
        <v>1.5</v>
      </c>
      <c r="L31" s="121">
        <v>900</v>
      </c>
      <c r="M31" s="123"/>
      <c r="N31" s="122"/>
      <c r="O31" s="122">
        <v>900</v>
      </c>
      <c r="P31" s="122"/>
    </row>
    <row r="32" spans="1:16" s="8" customFormat="1" ht="114">
      <c r="A32" s="62">
        <v>23</v>
      </c>
      <c r="B32" s="54" t="s">
        <v>85</v>
      </c>
      <c r="C32" s="70" t="s">
        <v>30</v>
      </c>
      <c r="D32" s="64" t="s">
        <v>86</v>
      </c>
      <c r="E32" s="65" t="s">
        <v>84</v>
      </c>
      <c r="F32" s="66">
        <v>30.4</v>
      </c>
      <c r="G32" s="62">
        <v>11745</v>
      </c>
      <c r="H32" s="64" t="s">
        <v>69</v>
      </c>
      <c r="I32" s="68">
        <v>0</v>
      </c>
      <c r="J32" s="117">
        <v>2</v>
      </c>
      <c r="K32" s="117">
        <v>2</v>
      </c>
      <c r="L32" s="121">
        <v>1200</v>
      </c>
      <c r="M32" s="123"/>
      <c r="N32" s="122"/>
      <c r="O32" s="122"/>
      <c r="P32" s="122">
        <v>1200</v>
      </c>
    </row>
    <row r="33" spans="1:16" s="10" customFormat="1" ht="34.5" customHeight="1">
      <c r="A33" s="71" t="s">
        <v>87</v>
      </c>
      <c r="B33" s="72"/>
      <c r="C33" s="73"/>
      <c r="D33" s="72"/>
      <c r="E33" s="74"/>
      <c r="F33" s="75">
        <f>SUM(F34:F40)</f>
        <v>204</v>
      </c>
      <c r="G33" s="74">
        <f>SUM(G34+G35+G36)</f>
        <v>40787.35</v>
      </c>
      <c r="H33" s="76"/>
      <c r="I33" s="75">
        <f>SUM(I34:I40)</f>
        <v>0.025</v>
      </c>
      <c r="J33" s="126">
        <f>SUM(J34:J40)</f>
        <v>6.620000000000001</v>
      </c>
      <c r="K33" s="126">
        <f>SUM(K34:K40)</f>
        <v>6.620000000000001</v>
      </c>
      <c r="L33" s="127">
        <v>7370</v>
      </c>
      <c r="M33" s="128">
        <f>SUM(M34:M40)</f>
        <v>450</v>
      </c>
      <c r="N33" s="128">
        <f>SUM(N34:O40)</f>
        <v>6020</v>
      </c>
      <c r="O33" s="128"/>
      <c r="P33" s="128">
        <f>SUM(P34:P40)</f>
        <v>900</v>
      </c>
    </row>
    <row r="34" spans="1:16" s="11" customFormat="1" ht="85.5">
      <c r="A34" s="77">
        <v>24</v>
      </c>
      <c r="B34" s="78" t="s">
        <v>88</v>
      </c>
      <c r="C34" s="79" t="s">
        <v>30</v>
      </c>
      <c r="D34" s="80" t="s">
        <v>89</v>
      </c>
      <c r="E34" s="81" t="s">
        <v>90</v>
      </c>
      <c r="F34" s="82">
        <v>70</v>
      </c>
      <c r="G34" s="83">
        <v>21770</v>
      </c>
      <c r="H34" s="80" t="s">
        <v>91</v>
      </c>
      <c r="I34" s="82">
        <v>0</v>
      </c>
      <c r="J34" s="129">
        <v>1.8</v>
      </c>
      <c r="K34" s="129">
        <v>1.8</v>
      </c>
      <c r="L34" s="130">
        <v>900</v>
      </c>
      <c r="M34" s="131"/>
      <c r="N34" s="131"/>
      <c r="O34" s="131">
        <v>900</v>
      </c>
      <c r="P34" s="131"/>
    </row>
    <row r="35" spans="1:16" s="11" customFormat="1" ht="102.75" customHeight="1">
      <c r="A35" s="77">
        <v>25</v>
      </c>
      <c r="B35" s="78" t="s">
        <v>85</v>
      </c>
      <c r="C35" s="79" t="s">
        <v>30</v>
      </c>
      <c r="D35" s="80" t="s">
        <v>92</v>
      </c>
      <c r="E35" s="81" t="s">
        <v>93</v>
      </c>
      <c r="F35" s="82">
        <v>48</v>
      </c>
      <c r="G35" s="83">
        <v>16450</v>
      </c>
      <c r="H35" s="80" t="s">
        <v>45</v>
      </c>
      <c r="I35" s="82">
        <v>0</v>
      </c>
      <c r="J35" s="129">
        <v>0.9</v>
      </c>
      <c r="K35" s="129">
        <v>0.9</v>
      </c>
      <c r="L35" s="130">
        <v>900</v>
      </c>
      <c r="M35" s="131"/>
      <c r="N35" s="131"/>
      <c r="O35" s="131"/>
      <c r="P35" s="131">
        <v>900</v>
      </c>
    </row>
    <row r="36" spans="1:16" s="11" customFormat="1" ht="72.75" customHeight="1">
      <c r="A36" s="77">
        <v>26</v>
      </c>
      <c r="B36" s="78" t="s">
        <v>88</v>
      </c>
      <c r="C36" s="79" t="s">
        <v>30</v>
      </c>
      <c r="D36" s="80" t="s">
        <v>94</v>
      </c>
      <c r="E36" s="81" t="s">
        <v>95</v>
      </c>
      <c r="F36" s="82">
        <v>1</v>
      </c>
      <c r="G36" s="84">
        <v>2567.35</v>
      </c>
      <c r="H36" s="80" t="s">
        <v>54</v>
      </c>
      <c r="I36" s="82">
        <v>0.025</v>
      </c>
      <c r="J36" s="129">
        <v>0.12</v>
      </c>
      <c r="K36" s="129">
        <v>0.12</v>
      </c>
      <c r="L36" s="132">
        <v>800</v>
      </c>
      <c r="M36" s="131"/>
      <c r="N36" s="131"/>
      <c r="O36" s="131">
        <v>800</v>
      </c>
      <c r="P36" s="131"/>
    </row>
    <row r="37" spans="1:16" s="11" customFormat="1" ht="97.5" customHeight="1">
      <c r="A37" s="77">
        <v>27</v>
      </c>
      <c r="B37" s="78" t="s">
        <v>88</v>
      </c>
      <c r="C37" s="79" t="s">
        <v>30</v>
      </c>
      <c r="D37" s="80" t="s">
        <v>96</v>
      </c>
      <c r="E37" s="81" t="s">
        <v>97</v>
      </c>
      <c r="F37" s="82">
        <v>25</v>
      </c>
      <c r="G37" s="84" t="s">
        <v>98</v>
      </c>
      <c r="H37" s="85" t="s">
        <v>99</v>
      </c>
      <c r="I37" s="82">
        <v>0</v>
      </c>
      <c r="J37" s="129">
        <v>1.2</v>
      </c>
      <c r="K37" s="129">
        <v>1.2</v>
      </c>
      <c r="L37" s="132">
        <v>1620</v>
      </c>
      <c r="M37" s="131"/>
      <c r="N37" s="131">
        <v>1620</v>
      </c>
      <c r="O37" s="131"/>
      <c r="P37" s="131"/>
    </row>
    <row r="38" spans="1:16" s="11" customFormat="1" ht="78" customHeight="1">
      <c r="A38" s="77">
        <v>28</v>
      </c>
      <c r="B38" s="78" t="s">
        <v>88</v>
      </c>
      <c r="C38" s="79" t="s">
        <v>30</v>
      </c>
      <c r="D38" s="80" t="s">
        <v>100</v>
      </c>
      <c r="E38" s="81" t="s">
        <v>101</v>
      </c>
      <c r="F38" s="82">
        <v>30</v>
      </c>
      <c r="G38" s="84" t="s">
        <v>98</v>
      </c>
      <c r="H38" s="80" t="s">
        <v>102</v>
      </c>
      <c r="I38" s="82">
        <v>0</v>
      </c>
      <c r="J38" s="133">
        <v>1.1</v>
      </c>
      <c r="K38" s="133">
        <v>1.1</v>
      </c>
      <c r="L38" s="132">
        <v>1620</v>
      </c>
      <c r="M38" s="131"/>
      <c r="N38" s="131">
        <v>1620</v>
      </c>
      <c r="O38" s="131"/>
      <c r="P38" s="131"/>
    </row>
    <row r="39" spans="1:16" s="11" customFormat="1" ht="75" customHeight="1">
      <c r="A39" s="77">
        <v>29</v>
      </c>
      <c r="B39" s="78" t="s">
        <v>88</v>
      </c>
      <c r="C39" s="79" t="s">
        <v>24</v>
      </c>
      <c r="D39" s="80" t="s">
        <v>103</v>
      </c>
      <c r="E39" s="81" t="s">
        <v>104</v>
      </c>
      <c r="F39" s="82">
        <v>15</v>
      </c>
      <c r="G39" s="84" t="s">
        <v>98</v>
      </c>
      <c r="H39" s="80" t="s">
        <v>27</v>
      </c>
      <c r="I39" s="82">
        <v>0</v>
      </c>
      <c r="J39" s="133">
        <v>1</v>
      </c>
      <c r="K39" s="133">
        <v>1</v>
      </c>
      <c r="L39" s="79">
        <v>1080</v>
      </c>
      <c r="M39" s="131"/>
      <c r="N39" s="131">
        <v>1080</v>
      </c>
      <c r="O39" s="131"/>
      <c r="P39" s="131"/>
    </row>
    <row r="40" spans="1:16" s="11" customFormat="1" ht="84" customHeight="1">
      <c r="A40" s="77">
        <v>30</v>
      </c>
      <c r="B40" s="78" t="s">
        <v>60</v>
      </c>
      <c r="C40" s="79" t="s">
        <v>24</v>
      </c>
      <c r="D40" s="80" t="s">
        <v>105</v>
      </c>
      <c r="E40" s="81" t="s">
        <v>106</v>
      </c>
      <c r="F40" s="82">
        <v>15</v>
      </c>
      <c r="G40" s="84" t="s">
        <v>98</v>
      </c>
      <c r="H40" s="80" t="s">
        <v>102</v>
      </c>
      <c r="I40" s="82">
        <v>0</v>
      </c>
      <c r="J40" s="133">
        <v>0.5</v>
      </c>
      <c r="K40" s="133">
        <v>0.5</v>
      </c>
      <c r="L40" s="79">
        <v>450</v>
      </c>
      <c r="M40" s="131">
        <v>450</v>
      </c>
      <c r="N40" s="131"/>
      <c r="O40" s="131"/>
      <c r="P40" s="131"/>
    </row>
    <row r="41" spans="1:16" s="12" customFormat="1" ht="34.5" customHeight="1">
      <c r="A41" s="86" t="s">
        <v>107</v>
      </c>
      <c r="B41" s="87"/>
      <c r="C41" s="88"/>
      <c r="D41" s="87"/>
      <c r="E41" s="89"/>
      <c r="F41" s="90">
        <f>SUM(F42:F44)</f>
        <v>190</v>
      </c>
      <c r="G41" s="91">
        <f>SUM(G42:G44)</f>
        <v>55100</v>
      </c>
      <c r="H41" s="92"/>
      <c r="I41" s="90">
        <f aca="true" t="shared" si="1" ref="I41:N41">SUM(I42:I44)</f>
        <v>0</v>
      </c>
      <c r="J41" s="134">
        <f t="shared" si="1"/>
        <v>3.4714</v>
      </c>
      <c r="K41" s="134">
        <f t="shared" si="1"/>
        <v>3.4714</v>
      </c>
      <c r="L41" s="135">
        <v>3100</v>
      </c>
      <c r="M41" s="135">
        <f t="shared" si="1"/>
        <v>450</v>
      </c>
      <c r="N41" s="135">
        <f t="shared" si="1"/>
        <v>2400</v>
      </c>
      <c r="O41" s="135"/>
      <c r="P41" s="135">
        <f>SUM(P42:P44)</f>
        <v>250</v>
      </c>
    </row>
    <row r="42" spans="1:16" s="8" customFormat="1" ht="408.75" customHeight="1">
      <c r="A42" s="93">
        <v>31</v>
      </c>
      <c r="B42" s="94" t="s">
        <v>21</v>
      </c>
      <c r="C42" s="54" t="s">
        <v>30</v>
      </c>
      <c r="D42" s="53" t="s">
        <v>108</v>
      </c>
      <c r="E42" s="95" t="s">
        <v>109</v>
      </c>
      <c r="F42" s="96">
        <v>50</v>
      </c>
      <c r="G42" s="97">
        <v>10100</v>
      </c>
      <c r="H42" s="53" t="s">
        <v>91</v>
      </c>
      <c r="I42" s="96">
        <v>0</v>
      </c>
      <c r="J42" s="96">
        <v>1.1214</v>
      </c>
      <c r="K42" s="96">
        <v>1.1214</v>
      </c>
      <c r="L42" s="136">
        <v>250</v>
      </c>
      <c r="M42" s="122"/>
      <c r="N42" s="122"/>
      <c r="O42" s="122"/>
      <c r="P42" s="122">
        <v>250</v>
      </c>
    </row>
    <row r="43" spans="1:16" s="8" customFormat="1" ht="73.5" customHeight="1">
      <c r="A43" s="93">
        <v>32</v>
      </c>
      <c r="B43" s="94" t="s">
        <v>19</v>
      </c>
      <c r="C43" s="54" t="s">
        <v>30</v>
      </c>
      <c r="D43" s="53" t="s">
        <v>110</v>
      </c>
      <c r="E43" s="95" t="s">
        <v>111</v>
      </c>
      <c r="F43" s="96">
        <v>100</v>
      </c>
      <c r="G43" s="97">
        <v>35000</v>
      </c>
      <c r="H43" s="53" t="s">
        <v>45</v>
      </c>
      <c r="I43" s="96">
        <v>0</v>
      </c>
      <c r="J43" s="96">
        <v>1.8</v>
      </c>
      <c r="K43" s="96">
        <v>1.8</v>
      </c>
      <c r="L43" s="136">
        <v>2400</v>
      </c>
      <c r="M43" s="122"/>
      <c r="N43" s="122">
        <v>2400</v>
      </c>
      <c r="O43" s="122"/>
      <c r="P43" s="122"/>
    </row>
    <row r="44" spans="1:16" s="8" customFormat="1" ht="123" customHeight="1">
      <c r="A44" s="93">
        <v>33</v>
      </c>
      <c r="B44" s="94" t="s">
        <v>18</v>
      </c>
      <c r="C44" s="54" t="s">
        <v>30</v>
      </c>
      <c r="D44" s="53" t="s">
        <v>112</v>
      </c>
      <c r="E44" s="95" t="s">
        <v>113</v>
      </c>
      <c r="F44" s="96">
        <v>40</v>
      </c>
      <c r="G44" s="97">
        <v>10000</v>
      </c>
      <c r="H44" s="53" t="s">
        <v>45</v>
      </c>
      <c r="I44" s="96">
        <v>0</v>
      </c>
      <c r="J44" s="96">
        <v>0.55</v>
      </c>
      <c r="K44" s="96">
        <v>0.55</v>
      </c>
      <c r="L44" s="136">
        <v>450</v>
      </c>
      <c r="M44" s="122">
        <v>450</v>
      </c>
      <c r="N44" s="122"/>
      <c r="O44" s="122"/>
      <c r="P44" s="122"/>
    </row>
    <row r="45" spans="1:16" s="12" customFormat="1" ht="45" customHeight="1">
      <c r="A45" s="86" t="s">
        <v>114</v>
      </c>
      <c r="B45" s="87"/>
      <c r="C45" s="88"/>
      <c r="D45" s="87"/>
      <c r="E45" s="89"/>
      <c r="F45" s="90">
        <f>SUM(F46:F48)</f>
        <v>136</v>
      </c>
      <c r="G45" s="91">
        <f>SUM(G46:G48)</f>
        <v>56260</v>
      </c>
      <c r="H45" s="92"/>
      <c r="I45" s="90">
        <f>SUM(I46:I48)</f>
        <v>0</v>
      </c>
      <c r="J45" s="134">
        <f>SUM(J46:J48)</f>
        <v>7.8</v>
      </c>
      <c r="K45" s="134">
        <f>SUM(K46:K48)</f>
        <v>7.8</v>
      </c>
      <c r="L45" s="135">
        <v>5920</v>
      </c>
      <c r="M45" s="137">
        <f>SUM(M46:M48)</f>
        <v>1680</v>
      </c>
      <c r="N45" s="137">
        <f>SUM(N46:O48)</f>
        <v>3640</v>
      </c>
      <c r="O45" s="137"/>
      <c r="P45" s="137">
        <f>SUM(P46:P48)</f>
        <v>600</v>
      </c>
    </row>
    <row r="46" spans="1:16" s="8" customFormat="1" ht="135.75" customHeight="1">
      <c r="A46" s="93">
        <v>34</v>
      </c>
      <c r="B46" s="85" t="s">
        <v>60</v>
      </c>
      <c r="C46" s="98" t="s">
        <v>30</v>
      </c>
      <c r="D46" s="58" t="s">
        <v>115</v>
      </c>
      <c r="E46" s="59" t="s">
        <v>116</v>
      </c>
      <c r="F46" s="82">
        <v>40</v>
      </c>
      <c r="G46" s="83">
        <v>20000</v>
      </c>
      <c r="H46" s="58" t="s">
        <v>69</v>
      </c>
      <c r="I46" s="82">
        <v>0</v>
      </c>
      <c r="J46" s="82">
        <v>4</v>
      </c>
      <c r="K46" s="82">
        <v>4</v>
      </c>
      <c r="L46" s="98">
        <v>1440</v>
      </c>
      <c r="M46" s="97">
        <v>1440</v>
      </c>
      <c r="N46" s="122"/>
      <c r="O46" s="122"/>
      <c r="P46" s="122"/>
    </row>
    <row r="47" spans="1:16" s="8" customFormat="1" ht="249.75" customHeight="1">
      <c r="A47" s="93">
        <v>35</v>
      </c>
      <c r="B47" s="85" t="s">
        <v>117</v>
      </c>
      <c r="C47" s="98" t="s">
        <v>24</v>
      </c>
      <c r="D47" s="58" t="s">
        <v>118</v>
      </c>
      <c r="E47" s="59" t="s">
        <v>119</v>
      </c>
      <c r="F47" s="82">
        <v>50</v>
      </c>
      <c r="G47" s="83">
        <v>14260</v>
      </c>
      <c r="H47" s="58" t="s">
        <v>69</v>
      </c>
      <c r="I47" s="82">
        <v>0</v>
      </c>
      <c r="J47" s="82">
        <v>1.8</v>
      </c>
      <c r="K47" s="82">
        <v>1.8</v>
      </c>
      <c r="L47" s="98">
        <v>1680</v>
      </c>
      <c r="M47" s="85">
        <v>240</v>
      </c>
      <c r="N47" s="122">
        <v>720</v>
      </c>
      <c r="O47" s="122">
        <v>720</v>
      </c>
      <c r="P47" s="122"/>
    </row>
    <row r="48" spans="1:16" s="8" customFormat="1" ht="90.75" customHeight="1">
      <c r="A48" s="99">
        <v>36</v>
      </c>
      <c r="B48" s="85" t="s">
        <v>120</v>
      </c>
      <c r="C48" s="98" t="s">
        <v>30</v>
      </c>
      <c r="D48" s="58" t="s">
        <v>121</v>
      </c>
      <c r="E48" s="59" t="s">
        <v>122</v>
      </c>
      <c r="F48" s="82">
        <v>46</v>
      </c>
      <c r="G48" s="83">
        <v>22000</v>
      </c>
      <c r="H48" s="58" t="s">
        <v>69</v>
      </c>
      <c r="I48" s="82">
        <v>0</v>
      </c>
      <c r="J48" s="82">
        <v>2</v>
      </c>
      <c r="K48" s="82">
        <v>2</v>
      </c>
      <c r="L48" s="136">
        <v>2800</v>
      </c>
      <c r="M48" s="58"/>
      <c r="N48" s="122"/>
      <c r="O48" s="122">
        <v>2200</v>
      </c>
      <c r="P48" s="122">
        <v>600</v>
      </c>
    </row>
    <row r="49" spans="1:16" s="13" customFormat="1" ht="34.5" customHeight="1">
      <c r="A49" s="40" t="s">
        <v>123</v>
      </c>
      <c r="B49" s="100"/>
      <c r="C49" s="47"/>
      <c r="D49" s="37"/>
      <c r="E49" s="40"/>
      <c r="F49" s="45">
        <f>SUM(F50:F53)</f>
        <v>142.89000000000001</v>
      </c>
      <c r="G49" s="44">
        <f>SUM(G50:G53)</f>
        <v>83400.3</v>
      </c>
      <c r="H49" s="43"/>
      <c r="I49" s="45">
        <f>SUM(I50:I53)</f>
        <v>0.763</v>
      </c>
      <c r="J49" s="113">
        <f>SUM(J50:J53)</f>
        <v>2.7554999999999996</v>
      </c>
      <c r="K49" s="113">
        <f>SUM(K50:K53)</f>
        <v>3.5184999999999995</v>
      </c>
      <c r="L49" s="38">
        <v>5640</v>
      </c>
      <c r="M49" s="44">
        <f>SUM(M50:M53)</f>
        <v>770</v>
      </c>
      <c r="N49" s="44">
        <f>SUM((N50:O53))</f>
        <v>4440</v>
      </c>
      <c r="O49" s="44"/>
      <c r="P49" s="44">
        <f>SUM(P50:P53)</f>
        <v>430</v>
      </c>
    </row>
    <row r="50" spans="1:16" s="3" customFormat="1" ht="189.75" customHeight="1">
      <c r="A50" s="99">
        <v>37</v>
      </c>
      <c r="B50" s="101" t="s">
        <v>124</v>
      </c>
      <c r="C50" s="102" t="s">
        <v>30</v>
      </c>
      <c r="D50" s="50" t="s">
        <v>125</v>
      </c>
      <c r="E50" s="103" t="s">
        <v>126</v>
      </c>
      <c r="F50" s="104">
        <v>139.33</v>
      </c>
      <c r="G50" s="99">
        <v>72400</v>
      </c>
      <c r="H50" s="50" t="s">
        <v>99</v>
      </c>
      <c r="I50" s="104">
        <v>0.75</v>
      </c>
      <c r="J50" s="138">
        <v>2.2485</v>
      </c>
      <c r="K50" s="139">
        <v>2.9985</v>
      </c>
      <c r="L50" s="125">
        <v>4890</v>
      </c>
      <c r="M50" s="140">
        <v>450</v>
      </c>
      <c r="N50" s="99">
        <v>3240</v>
      </c>
      <c r="O50" s="99">
        <v>1200</v>
      </c>
      <c r="P50" s="99"/>
    </row>
    <row r="51" spans="1:16" s="3" customFormat="1" ht="72.75" customHeight="1">
      <c r="A51" s="99">
        <v>38</v>
      </c>
      <c r="B51" s="54" t="s">
        <v>60</v>
      </c>
      <c r="C51" s="70" t="s">
        <v>24</v>
      </c>
      <c r="D51" s="50" t="s">
        <v>127</v>
      </c>
      <c r="E51" s="103" t="s">
        <v>128</v>
      </c>
      <c r="F51" s="104">
        <v>1.08</v>
      </c>
      <c r="G51" s="105">
        <v>2230</v>
      </c>
      <c r="H51" s="55" t="s">
        <v>27</v>
      </c>
      <c r="I51" s="107">
        <v>0</v>
      </c>
      <c r="J51" s="139">
        <v>0.11</v>
      </c>
      <c r="K51" s="139">
        <v>0.11</v>
      </c>
      <c r="L51" s="70">
        <v>320</v>
      </c>
      <c r="M51" s="99">
        <v>320</v>
      </c>
      <c r="N51" s="99"/>
      <c r="O51" s="99"/>
      <c r="P51" s="99"/>
    </row>
    <row r="52" spans="1:16" s="3" customFormat="1" ht="96" customHeight="1">
      <c r="A52" s="99">
        <v>39</v>
      </c>
      <c r="B52" s="54" t="s">
        <v>85</v>
      </c>
      <c r="C52" s="54" t="s">
        <v>24</v>
      </c>
      <c r="D52" s="55" t="s">
        <v>129</v>
      </c>
      <c r="E52" s="106" t="s">
        <v>130</v>
      </c>
      <c r="F52" s="107">
        <v>0.76</v>
      </c>
      <c r="G52" s="105">
        <v>3041</v>
      </c>
      <c r="H52" s="55" t="s">
        <v>99</v>
      </c>
      <c r="I52" s="107">
        <v>0.013</v>
      </c>
      <c r="J52" s="139">
        <f>0.11-0.013</f>
        <v>0.097</v>
      </c>
      <c r="K52" s="139">
        <v>0.11</v>
      </c>
      <c r="L52" s="70">
        <v>100</v>
      </c>
      <c r="M52" s="99"/>
      <c r="N52" s="99"/>
      <c r="O52" s="99"/>
      <c r="P52" s="99">
        <v>100</v>
      </c>
    </row>
    <row r="53" spans="1:16" s="3" customFormat="1" ht="66" customHeight="1">
      <c r="A53" s="99">
        <v>40</v>
      </c>
      <c r="B53" s="54" t="s">
        <v>85</v>
      </c>
      <c r="C53" s="70" t="s">
        <v>24</v>
      </c>
      <c r="D53" s="55" t="s">
        <v>131</v>
      </c>
      <c r="E53" s="106" t="s">
        <v>132</v>
      </c>
      <c r="F53" s="107">
        <v>1.72</v>
      </c>
      <c r="G53" s="105">
        <v>5729.3</v>
      </c>
      <c r="H53" s="55" t="s">
        <v>133</v>
      </c>
      <c r="I53" s="107">
        <v>0</v>
      </c>
      <c r="J53" s="139">
        <v>0.3</v>
      </c>
      <c r="K53" s="139">
        <v>0.3</v>
      </c>
      <c r="L53" s="70">
        <v>330</v>
      </c>
      <c r="M53" s="99"/>
      <c r="N53" s="99"/>
      <c r="O53" s="99"/>
      <c r="P53" s="99">
        <v>330</v>
      </c>
    </row>
    <row r="54" spans="1:16" s="13" customFormat="1" ht="34.5" customHeight="1">
      <c r="A54" s="40" t="s">
        <v>134</v>
      </c>
      <c r="B54" s="41"/>
      <c r="C54" s="42"/>
      <c r="D54" s="43"/>
      <c r="E54" s="44"/>
      <c r="F54" s="45">
        <f>SUM(F55:F68)</f>
        <v>850.22</v>
      </c>
      <c r="G54" s="44">
        <f aca="true" t="shared" si="2" ref="G54:M54">SUM(G55:G68)</f>
        <v>325710.6</v>
      </c>
      <c r="H54" s="43"/>
      <c r="I54" s="45">
        <f t="shared" si="2"/>
        <v>0.36239999999999994</v>
      </c>
      <c r="J54" s="113">
        <f t="shared" si="2"/>
        <v>13.776746</v>
      </c>
      <c r="K54" s="113">
        <f t="shared" si="2"/>
        <v>14.049145999999999</v>
      </c>
      <c r="L54" s="38">
        <f t="shared" si="2"/>
        <v>17830</v>
      </c>
      <c r="M54" s="141">
        <f t="shared" si="2"/>
        <v>1530</v>
      </c>
      <c r="N54" s="37">
        <f>SUM((N55:O68))</f>
        <v>12700</v>
      </c>
      <c r="O54" s="37"/>
      <c r="P54" s="141">
        <f>SUM(P55:P68)</f>
        <v>3600</v>
      </c>
    </row>
    <row r="55" spans="1:16" s="3" customFormat="1" ht="313.5">
      <c r="A55" s="99">
        <v>41</v>
      </c>
      <c r="B55" s="54" t="s">
        <v>135</v>
      </c>
      <c r="C55" s="70" t="s">
        <v>30</v>
      </c>
      <c r="D55" s="55" t="s">
        <v>136</v>
      </c>
      <c r="E55" s="106" t="s">
        <v>137</v>
      </c>
      <c r="F55" s="107">
        <v>175</v>
      </c>
      <c r="G55" s="105">
        <v>95160</v>
      </c>
      <c r="H55" s="55" t="s">
        <v>138</v>
      </c>
      <c r="I55" s="107">
        <v>0</v>
      </c>
      <c r="J55" s="139">
        <v>4.152</v>
      </c>
      <c r="K55" s="139">
        <v>4.152</v>
      </c>
      <c r="L55" s="70">
        <v>4380</v>
      </c>
      <c r="M55" s="99">
        <v>0</v>
      </c>
      <c r="N55" s="99">
        <v>1080</v>
      </c>
      <c r="O55" s="99">
        <v>2400</v>
      </c>
      <c r="P55" s="99">
        <v>900</v>
      </c>
    </row>
    <row r="56" spans="1:16" s="3" customFormat="1" ht="408" customHeight="1">
      <c r="A56" s="99">
        <v>42</v>
      </c>
      <c r="B56" s="54" t="s">
        <v>135</v>
      </c>
      <c r="C56" s="70" t="s">
        <v>30</v>
      </c>
      <c r="D56" s="55" t="s">
        <v>139</v>
      </c>
      <c r="E56" s="108" t="s">
        <v>140</v>
      </c>
      <c r="F56" s="107">
        <v>179</v>
      </c>
      <c r="G56" s="105">
        <v>98250</v>
      </c>
      <c r="H56" s="55" t="s">
        <v>138</v>
      </c>
      <c r="I56" s="107">
        <v>0</v>
      </c>
      <c r="J56" s="139">
        <v>3.741</v>
      </c>
      <c r="K56" s="139">
        <v>3.741</v>
      </c>
      <c r="L56" s="70">
        <v>4420</v>
      </c>
      <c r="M56" s="99">
        <v>0</v>
      </c>
      <c r="N56" s="99">
        <v>1620</v>
      </c>
      <c r="O56" s="99">
        <v>1600</v>
      </c>
      <c r="P56" s="99">
        <v>1200</v>
      </c>
    </row>
    <row r="57" spans="1:16" s="3" customFormat="1" ht="394.5" customHeight="1">
      <c r="A57" s="99">
        <v>43</v>
      </c>
      <c r="B57" s="54" t="s">
        <v>141</v>
      </c>
      <c r="C57" s="70" t="s">
        <v>30</v>
      </c>
      <c r="D57" s="55" t="s">
        <v>142</v>
      </c>
      <c r="E57" s="106" t="s">
        <v>143</v>
      </c>
      <c r="F57" s="107">
        <v>350</v>
      </c>
      <c r="G57" s="105">
        <v>60000</v>
      </c>
      <c r="H57" s="55" t="s">
        <v>138</v>
      </c>
      <c r="I57" s="107">
        <v>0</v>
      </c>
      <c r="J57" s="139">
        <v>3</v>
      </c>
      <c r="K57" s="139">
        <v>3</v>
      </c>
      <c r="L57" s="70">
        <v>3000</v>
      </c>
      <c r="M57" s="99">
        <v>0</v>
      </c>
      <c r="N57" s="99">
        <v>0</v>
      </c>
      <c r="O57" s="99">
        <v>1500</v>
      </c>
      <c r="P57" s="99">
        <v>1500</v>
      </c>
    </row>
    <row r="58" spans="1:16" s="3" customFormat="1" ht="307.5" customHeight="1">
      <c r="A58" s="99">
        <v>44</v>
      </c>
      <c r="B58" s="54" t="s">
        <v>19</v>
      </c>
      <c r="C58" s="70" t="s">
        <v>30</v>
      </c>
      <c r="D58" s="55" t="s">
        <v>144</v>
      </c>
      <c r="E58" s="106" t="s">
        <v>145</v>
      </c>
      <c r="F58" s="107">
        <v>23.3</v>
      </c>
      <c r="G58" s="105">
        <v>11582.6</v>
      </c>
      <c r="H58" s="55" t="s">
        <v>146</v>
      </c>
      <c r="I58" s="107">
        <v>0.2724</v>
      </c>
      <c r="J58" s="139">
        <v>0.0907</v>
      </c>
      <c r="K58" s="139">
        <v>0.3631</v>
      </c>
      <c r="L58" s="70">
        <v>810</v>
      </c>
      <c r="M58" s="99">
        <v>0</v>
      </c>
      <c r="N58" s="99">
        <v>810</v>
      </c>
      <c r="O58" s="99">
        <v>0</v>
      </c>
      <c r="P58" s="99">
        <v>0</v>
      </c>
    </row>
    <row r="59" spans="1:16" s="3" customFormat="1" ht="406.5" customHeight="1">
      <c r="A59" s="99">
        <v>45</v>
      </c>
      <c r="B59" s="54" t="s">
        <v>19</v>
      </c>
      <c r="C59" s="70" t="s">
        <v>30</v>
      </c>
      <c r="D59" s="55" t="s">
        <v>147</v>
      </c>
      <c r="E59" s="109" t="s">
        <v>148</v>
      </c>
      <c r="F59" s="107">
        <v>36</v>
      </c>
      <c r="G59" s="105">
        <v>24600</v>
      </c>
      <c r="H59" s="55" t="s">
        <v>138</v>
      </c>
      <c r="I59" s="107">
        <v>0</v>
      </c>
      <c r="J59" s="139">
        <v>1.203</v>
      </c>
      <c r="K59" s="139">
        <v>1.203</v>
      </c>
      <c r="L59" s="70">
        <v>2430</v>
      </c>
      <c r="M59" s="99">
        <v>0</v>
      </c>
      <c r="N59" s="99">
        <v>2430</v>
      </c>
      <c r="O59" s="99">
        <v>0</v>
      </c>
      <c r="P59" s="99">
        <v>0</v>
      </c>
    </row>
    <row r="60" spans="1:16" s="3" customFormat="1" ht="408" customHeight="1">
      <c r="A60" s="99">
        <v>46</v>
      </c>
      <c r="B60" s="54" t="s">
        <v>19</v>
      </c>
      <c r="C60" s="70" t="s">
        <v>149</v>
      </c>
      <c r="D60" s="55" t="s">
        <v>150</v>
      </c>
      <c r="E60" s="109" t="s">
        <v>151</v>
      </c>
      <c r="F60" s="107">
        <v>46.8</v>
      </c>
      <c r="G60" s="105">
        <v>10750</v>
      </c>
      <c r="H60" s="55" t="s">
        <v>138</v>
      </c>
      <c r="I60" s="107">
        <v>0</v>
      </c>
      <c r="J60" s="139">
        <v>0.6016</v>
      </c>
      <c r="K60" s="139">
        <v>0.6016</v>
      </c>
      <c r="L60" s="70">
        <v>270</v>
      </c>
      <c r="M60" s="99">
        <v>0</v>
      </c>
      <c r="N60" s="99">
        <v>270</v>
      </c>
      <c r="O60" s="99">
        <v>0</v>
      </c>
      <c r="P60" s="99">
        <v>0</v>
      </c>
    </row>
    <row r="61" spans="1:16" s="3" customFormat="1" ht="313.5">
      <c r="A61" s="99">
        <v>47</v>
      </c>
      <c r="B61" s="54" t="s">
        <v>19</v>
      </c>
      <c r="C61" s="70" t="s">
        <v>30</v>
      </c>
      <c r="D61" s="55" t="s">
        <v>152</v>
      </c>
      <c r="E61" s="106" t="s">
        <v>153</v>
      </c>
      <c r="F61" s="107">
        <v>6</v>
      </c>
      <c r="G61" s="105">
        <v>5100</v>
      </c>
      <c r="H61" s="55" t="s">
        <v>138</v>
      </c>
      <c r="I61" s="107">
        <v>0</v>
      </c>
      <c r="J61" s="139">
        <v>0.22765</v>
      </c>
      <c r="K61" s="139">
        <v>0.22765</v>
      </c>
      <c r="L61" s="70">
        <v>540</v>
      </c>
      <c r="M61" s="99">
        <v>0</v>
      </c>
      <c r="N61" s="99">
        <v>540</v>
      </c>
      <c r="O61" s="99">
        <v>0</v>
      </c>
      <c r="P61" s="99">
        <v>0</v>
      </c>
    </row>
    <row r="62" spans="1:16" s="3" customFormat="1" ht="228">
      <c r="A62" s="99">
        <v>48</v>
      </c>
      <c r="B62" s="54" t="s">
        <v>19</v>
      </c>
      <c r="C62" s="70" t="s">
        <v>154</v>
      </c>
      <c r="D62" s="55" t="s">
        <v>155</v>
      </c>
      <c r="E62" s="106" t="s">
        <v>156</v>
      </c>
      <c r="F62" s="107">
        <v>0.84</v>
      </c>
      <c r="G62" s="105">
        <v>2250</v>
      </c>
      <c r="H62" s="55" t="s">
        <v>102</v>
      </c>
      <c r="I62" s="107">
        <v>0</v>
      </c>
      <c r="J62" s="139">
        <v>0.02387</v>
      </c>
      <c r="K62" s="139">
        <v>0.02387</v>
      </c>
      <c r="L62" s="70">
        <v>450</v>
      </c>
      <c r="M62" s="99">
        <v>0</v>
      </c>
      <c r="N62" s="99">
        <v>450</v>
      </c>
      <c r="O62" s="99">
        <v>0</v>
      </c>
      <c r="P62" s="99">
        <v>0</v>
      </c>
    </row>
    <row r="63" spans="1:16" s="3" customFormat="1" ht="142.5">
      <c r="A63" s="99">
        <v>49</v>
      </c>
      <c r="B63" s="54" t="s">
        <v>18</v>
      </c>
      <c r="C63" s="70" t="s">
        <v>30</v>
      </c>
      <c r="D63" s="55" t="s">
        <v>157</v>
      </c>
      <c r="E63" s="106" t="s">
        <v>158</v>
      </c>
      <c r="F63" s="107">
        <v>5.87</v>
      </c>
      <c r="G63" s="105">
        <v>1500</v>
      </c>
      <c r="H63" s="55" t="s">
        <v>159</v>
      </c>
      <c r="I63" s="107">
        <v>0</v>
      </c>
      <c r="J63" s="139">
        <v>0.056</v>
      </c>
      <c r="K63" s="139">
        <v>0.056</v>
      </c>
      <c r="L63" s="70">
        <v>90</v>
      </c>
      <c r="M63" s="99">
        <v>90</v>
      </c>
      <c r="N63" s="99">
        <v>0</v>
      </c>
      <c r="O63" s="99">
        <v>0</v>
      </c>
      <c r="P63" s="99">
        <v>0</v>
      </c>
    </row>
    <row r="64" spans="1:16" s="3" customFormat="1" ht="171">
      <c r="A64" s="99">
        <v>50</v>
      </c>
      <c r="B64" s="54" t="s">
        <v>18</v>
      </c>
      <c r="C64" s="70" t="s">
        <v>30</v>
      </c>
      <c r="D64" s="55" t="s">
        <v>160</v>
      </c>
      <c r="E64" s="106" t="s">
        <v>161</v>
      </c>
      <c r="F64" s="107">
        <v>6.79</v>
      </c>
      <c r="G64" s="105">
        <v>3380</v>
      </c>
      <c r="H64" s="55" t="s">
        <v>99</v>
      </c>
      <c r="I64" s="107">
        <v>0.09</v>
      </c>
      <c r="J64" s="139">
        <v>0.124823</v>
      </c>
      <c r="K64" s="139">
        <v>0.124823</v>
      </c>
      <c r="L64" s="70">
        <v>270</v>
      </c>
      <c r="M64" s="99">
        <v>270</v>
      </c>
      <c r="N64" s="99">
        <v>0</v>
      </c>
      <c r="O64" s="99">
        <v>0</v>
      </c>
      <c r="P64" s="99">
        <v>0</v>
      </c>
    </row>
    <row r="65" spans="1:16" s="3" customFormat="1" ht="142.5">
      <c r="A65" s="99">
        <v>51</v>
      </c>
      <c r="B65" s="54" t="s">
        <v>18</v>
      </c>
      <c r="C65" s="70" t="s">
        <v>30</v>
      </c>
      <c r="D65" s="55" t="s">
        <v>162</v>
      </c>
      <c r="E65" s="106" t="s">
        <v>163</v>
      </c>
      <c r="F65" s="107">
        <v>7.97</v>
      </c>
      <c r="G65" s="105">
        <v>2700</v>
      </c>
      <c r="H65" s="55" t="s">
        <v>159</v>
      </c>
      <c r="I65" s="107">
        <v>0</v>
      </c>
      <c r="J65" s="139">
        <v>0.125</v>
      </c>
      <c r="K65" s="139">
        <v>0.125</v>
      </c>
      <c r="L65" s="70">
        <v>270</v>
      </c>
      <c r="M65" s="99">
        <v>270</v>
      </c>
      <c r="N65" s="99">
        <v>0</v>
      </c>
      <c r="O65" s="99">
        <v>0</v>
      </c>
      <c r="P65" s="99">
        <v>0</v>
      </c>
    </row>
    <row r="66" spans="1:16" s="3" customFormat="1" ht="199.5">
      <c r="A66" s="99">
        <v>52</v>
      </c>
      <c r="B66" s="54" t="s">
        <v>18</v>
      </c>
      <c r="C66" s="70" t="s">
        <v>164</v>
      </c>
      <c r="D66" s="55" t="s">
        <v>165</v>
      </c>
      <c r="E66" s="106" t="s">
        <v>166</v>
      </c>
      <c r="F66" s="107">
        <v>6.1</v>
      </c>
      <c r="G66" s="105">
        <v>3800</v>
      </c>
      <c r="H66" s="55" t="s">
        <v>159</v>
      </c>
      <c r="I66" s="107">
        <v>0</v>
      </c>
      <c r="J66" s="139">
        <v>0.154998</v>
      </c>
      <c r="K66" s="139">
        <v>0.154998</v>
      </c>
      <c r="L66" s="70">
        <v>360</v>
      </c>
      <c r="M66" s="99">
        <v>360</v>
      </c>
      <c r="N66" s="99">
        <v>0</v>
      </c>
      <c r="O66" s="99">
        <v>0</v>
      </c>
      <c r="P66" s="99">
        <v>0</v>
      </c>
    </row>
    <row r="67" spans="1:16" s="3" customFormat="1" ht="199.5">
      <c r="A67" s="99">
        <v>53</v>
      </c>
      <c r="B67" s="54" t="s">
        <v>18</v>
      </c>
      <c r="C67" s="70" t="s">
        <v>24</v>
      </c>
      <c r="D67" s="55" t="s">
        <v>167</v>
      </c>
      <c r="E67" s="106" t="s">
        <v>168</v>
      </c>
      <c r="F67" s="107">
        <v>1.7</v>
      </c>
      <c r="G67" s="105">
        <v>3400</v>
      </c>
      <c r="H67" s="55" t="s">
        <v>102</v>
      </c>
      <c r="I67" s="107">
        <v>0</v>
      </c>
      <c r="J67" s="139">
        <v>0.135</v>
      </c>
      <c r="K67" s="139">
        <v>0.135</v>
      </c>
      <c r="L67" s="70">
        <v>270</v>
      </c>
      <c r="M67" s="99">
        <v>270</v>
      </c>
      <c r="N67" s="99">
        <v>0</v>
      </c>
      <c r="O67" s="99">
        <v>0</v>
      </c>
      <c r="P67" s="99">
        <v>0</v>
      </c>
    </row>
    <row r="68" spans="1:16" s="3" customFormat="1" ht="399">
      <c r="A68" s="99">
        <v>54</v>
      </c>
      <c r="B68" s="54" t="s">
        <v>18</v>
      </c>
      <c r="C68" s="70" t="s">
        <v>24</v>
      </c>
      <c r="D68" s="142" t="s">
        <v>169</v>
      </c>
      <c r="E68" s="106" t="s">
        <v>170</v>
      </c>
      <c r="F68" s="107">
        <v>4.85</v>
      </c>
      <c r="G68" s="105">
        <v>3238</v>
      </c>
      <c r="H68" s="55" t="s">
        <v>138</v>
      </c>
      <c r="I68" s="107">
        <v>0</v>
      </c>
      <c r="J68" s="139">
        <v>0.141105</v>
      </c>
      <c r="K68" s="139">
        <v>0.141105</v>
      </c>
      <c r="L68" s="70">
        <v>270</v>
      </c>
      <c r="M68" s="99">
        <v>270</v>
      </c>
      <c r="N68" s="99">
        <v>0</v>
      </c>
      <c r="O68" s="99">
        <v>0</v>
      </c>
      <c r="P68" s="99">
        <v>0</v>
      </c>
    </row>
    <row r="69" spans="1:16" s="13" customFormat="1" ht="34.5" customHeight="1">
      <c r="A69" s="40" t="s">
        <v>171</v>
      </c>
      <c r="B69" s="41"/>
      <c r="C69" s="42"/>
      <c r="D69" s="43"/>
      <c r="E69" s="44"/>
      <c r="F69" s="45">
        <f>SUM(F70:F107)</f>
        <v>247.12</v>
      </c>
      <c r="G69" s="44">
        <f>SUM(G70:G107)</f>
        <v>175021</v>
      </c>
      <c r="H69" s="43"/>
      <c r="I69" s="45">
        <f>SUM(I70:I107)</f>
        <v>1.9196</v>
      </c>
      <c r="J69" s="113">
        <f>SUM(J70:J107)</f>
        <v>8.051699999999999</v>
      </c>
      <c r="K69" s="113">
        <f>SUM(K70:K107)</f>
        <v>9.971300000000001</v>
      </c>
      <c r="L69" s="38">
        <f>SUM(L70:L107)</f>
        <v>24445</v>
      </c>
      <c r="M69" s="44">
        <f>SUM(M70:M107)</f>
        <v>1800</v>
      </c>
      <c r="N69" s="44">
        <f>SUM(N70:O107)</f>
        <v>21565</v>
      </c>
      <c r="O69" s="44"/>
      <c r="P69" s="44">
        <f>SUM(P70:P107)</f>
        <v>1080</v>
      </c>
    </row>
    <row r="70" spans="1:16" s="3" customFormat="1" ht="57">
      <c r="A70" s="99">
        <v>55</v>
      </c>
      <c r="B70" s="143" t="s">
        <v>172</v>
      </c>
      <c r="C70" s="54" t="s">
        <v>24</v>
      </c>
      <c r="D70" s="144" t="s">
        <v>173</v>
      </c>
      <c r="E70" s="145" t="s">
        <v>174</v>
      </c>
      <c r="F70" s="57">
        <v>0.57</v>
      </c>
      <c r="G70" s="55">
        <v>1150</v>
      </c>
      <c r="H70" s="146" t="s">
        <v>159</v>
      </c>
      <c r="I70" s="150">
        <v>0</v>
      </c>
      <c r="J70" s="117">
        <f aca="true" t="shared" si="3" ref="J70:J100">K70-I70</f>
        <v>0.08</v>
      </c>
      <c r="K70" s="151">
        <v>0.08</v>
      </c>
      <c r="L70" s="70">
        <v>150</v>
      </c>
      <c r="M70" s="99"/>
      <c r="N70" s="99"/>
      <c r="O70" s="99">
        <v>150</v>
      </c>
      <c r="P70" s="99"/>
    </row>
    <row r="71" spans="1:16" s="3" customFormat="1" ht="57">
      <c r="A71" s="99">
        <v>56</v>
      </c>
      <c r="B71" s="143" t="s">
        <v>172</v>
      </c>
      <c r="C71" s="54" t="s">
        <v>24</v>
      </c>
      <c r="D71" s="144" t="s">
        <v>175</v>
      </c>
      <c r="E71" s="145" t="s">
        <v>176</v>
      </c>
      <c r="F71" s="57">
        <v>0.45</v>
      </c>
      <c r="G71" s="55">
        <v>1500</v>
      </c>
      <c r="H71" s="146" t="s">
        <v>102</v>
      </c>
      <c r="I71" s="150">
        <v>0</v>
      </c>
      <c r="J71" s="117">
        <f t="shared" si="3"/>
        <v>0.65</v>
      </c>
      <c r="K71" s="151">
        <v>0.65</v>
      </c>
      <c r="L71" s="70">
        <v>500</v>
      </c>
      <c r="M71" s="99"/>
      <c r="N71" s="99"/>
      <c r="O71" s="99">
        <v>500</v>
      </c>
      <c r="P71" s="99"/>
    </row>
    <row r="72" spans="1:16" s="3" customFormat="1" ht="142.5">
      <c r="A72" s="99">
        <v>57</v>
      </c>
      <c r="B72" s="143" t="s">
        <v>172</v>
      </c>
      <c r="C72" s="54" t="s">
        <v>24</v>
      </c>
      <c r="D72" s="144" t="s">
        <v>177</v>
      </c>
      <c r="E72" s="145" t="s">
        <v>178</v>
      </c>
      <c r="F72" s="57">
        <v>13</v>
      </c>
      <c r="G72" s="55">
        <v>2500</v>
      </c>
      <c r="H72" s="146" t="s">
        <v>45</v>
      </c>
      <c r="I72" s="150">
        <v>0</v>
      </c>
      <c r="J72" s="117">
        <f t="shared" si="3"/>
        <v>0.2</v>
      </c>
      <c r="K72" s="151">
        <v>0.2</v>
      </c>
      <c r="L72" s="70">
        <v>1500</v>
      </c>
      <c r="M72" s="99"/>
      <c r="N72" s="99"/>
      <c r="O72" s="99">
        <v>1500</v>
      </c>
      <c r="P72" s="99"/>
    </row>
    <row r="73" spans="1:16" s="3" customFormat="1" ht="57">
      <c r="A73" s="99">
        <v>58</v>
      </c>
      <c r="B73" s="143" t="s">
        <v>172</v>
      </c>
      <c r="C73" s="54" t="s">
        <v>24</v>
      </c>
      <c r="D73" s="144" t="s">
        <v>179</v>
      </c>
      <c r="E73" s="145" t="s">
        <v>180</v>
      </c>
      <c r="F73" s="57">
        <v>1.35</v>
      </c>
      <c r="G73" s="55">
        <v>5400</v>
      </c>
      <c r="H73" s="146" t="s">
        <v>45</v>
      </c>
      <c r="I73" s="150">
        <v>0</v>
      </c>
      <c r="J73" s="117">
        <f t="shared" si="3"/>
        <v>0.25</v>
      </c>
      <c r="K73" s="151">
        <v>0.25</v>
      </c>
      <c r="L73" s="70">
        <v>1200</v>
      </c>
      <c r="M73" s="99"/>
      <c r="N73" s="99"/>
      <c r="O73" s="99">
        <v>1200</v>
      </c>
      <c r="P73" s="99"/>
    </row>
    <row r="74" spans="1:16" s="3" customFormat="1" ht="57">
      <c r="A74" s="99">
        <v>59</v>
      </c>
      <c r="B74" s="143" t="s">
        <v>172</v>
      </c>
      <c r="C74" s="54" t="s">
        <v>24</v>
      </c>
      <c r="D74" s="144" t="s">
        <v>181</v>
      </c>
      <c r="E74" s="145" t="s">
        <v>182</v>
      </c>
      <c r="F74" s="57">
        <v>0.83</v>
      </c>
      <c r="G74" s="55">
        <v>3300</v>
      </c>
      <c r="H74" s="146" t="s">
        <v>183</v>
      </c>
      <c r="I74" s="150">
        <v>0</v>
      </c>
      <c r="J74" s="117">
        <f t="shared" si="3"/>
        <v>0.13</v>
      </c>
      <c r="K74" s="151">
        <v>0.13</v>
      </c>
      <c r="L74" s="70">
        <v>800</v>
      </c>
      <c r="M74" s="99"/>
      <c r="N74" s="99"/>
      <c r="O74" s="99">
        <v>800</v>
      </c>
      <c r="P74" s="99"/>
    </row>
    <row r="75" spans="1:16" s="3" customFormat="1" ht="57">
      <c r="A75" s="99">
        <v>60</v>
      </c>
      <c r="B75" s="143" t="s">
        <v>172</v>
      </c>
      <c r="C75" s="54" t="s">
        <v>24</v>
      </c>
      <c r="D75" s="144" t="s">
        <v>184</v>
      </c>
      <c r="E75" s="145" t="s">
        <v>185</v>
      </c>
      <c r="F75" s="57">
        <v>0.6</v>
      </c>
      <c r="G75" s="55">
        <v>2000</v>
      </c>
      <c r="H75" s="146" t="s">
        <v>133</v>
      </c>
      <c r="I75" s="150">
        <v>0</v>
      </c>
      <c r="J75" s="117">
        <f t="shared" si="3"/>
        <v>0.08</v>
      </c>
      <c r="K75" s="151">
        <v>0.08</v>
      </c>
      <c r="L75" s="70">
        <v>180</v>
      </c>
      <c r="M75" s="99"/>
      <c r="N75" s="99"/>
      <c r="O75" s="99">
        <v>180</v>
      </c>
      <c r="P75" s="99"/>
    </row>
    <row r="76" spans="1:16" s="3" customFormat="1" ht="57">
      <c r="A76" s="99">
        <v>61</v>
      </c>
      <c r="B76" s="143" t="s">
        <v>172</v>
      </c>
      <c r="C76" s="54" t="s">
        <v>24</v>
      </c>
      <c r="D76" s="144" t="s">
        <v>186</v>
      </c>
      <c r="E76" s="145" t="s">
        <v>187</v>
      </c>
      <c r="F76" s="57">
        <v>0.9</v>
      </c>
      <c r="G76" s="55">
        <v>3600</v>
      </c>
      <c r="H76" s="146" t="s">
        <v>102</v>
      </c>
      <c r="I76" s="150">
        <v>0</v>
      </c>
      <c r="J76" s="117">
        <f t="shared" si="3"/>
        <v>0.144</v>
      </c>
      <c r="K76" s="151">
        <v>0.144</v>
      </c>
      <c r="L76" s="70">
        <v>600</v>
      </c>
      <c r="M76" s="99"/>
      <c r="N76" s="99"/>
      <c r="O76" s="99">
        <v>600</v>
      </c>
      <c r="P76" s="99"/>
    </row>
    <row r="77" spans="1:16" s="3" customFormat="1" ht="57">
      <c r="A77" s="99">
        <v>62</v>
      </c>
      <c r="B77" s="143" t="s">
        <v>172</v>
      </c>
      <c r="C77" s="54" t="s">
        <v>24</v>
      </c>
      <c r="D77" s="144" t="s">
        <v>188</v>
      </c>
      <c r="E77" s="145" t="s">
        <v>189</v>
      </c>
      <c r="F77" s="57">
        <v>1</v>
      </c>
      <c r="G77" s="55">
        <v>3500</v>
      </c>
      <c r="H77" s="146" t="s">
        <v>138</v>
      </c>
      <c r="I77" s="150">
        <v>0</v>
      </c>
      <c r="J77" s="117">
        <f t="shared" si="3"/>
        <v>0.14</v>
      </c>
      <c r="K77" s="151">
        <v>0.14</v>
      </c>
      <c r="L77" s="70">
        <v>800</v>
      </c>
      <c r="M77" s="99"/>
      <c r="N77" s="99"/>
      <c r="O77" s="99">
        <v>800</v>
      </c>
      <c r="P77" s="99"/>
    </row>
    <row r="78" spans="1:16" s="3" customFormat="1" ht="57">
      <c r="A78" s="99">
        <v>63</v>
      </c>
      <c r="B78" s="143" t="s">
        <v>172</v>
      </c>
      <c r="C78" s="54" t="s">
        <v>24</v>
      </c>
      <c r="D78" s="144" t="s">
        <v>190</v>
      </c>
      <c r="E78" s="145" t="s">
        <v>191</v>
      </c>
      <c r="F78" s="57">
        <v>0.6</v>
      </c>
      <c r="G78" s="55">
        <v>2000</v>
      </c>
      <c r="H78" s="146" t="s">
        <v>192</v>
      </c>
      <c r="I78" s="150">
        <v>0</v>
      </c>
      <c r="J78" s="117">
        <f t="shared" si="3"/>
        <v>0.08</v>
      </c>
      <c r="K78" s="151">
        <v>0.08</v>
      </c>
      <c r="L78" s="70">
        <v>500</v>
      </c>
      <c r="M78" s="99"/>
      <c r="N78" s="99"/>
      <c r="O78" s="99">
        <v>500</v>
      </c>
      <c r="P78" s="99"/>
    </row>
    <row r="79" spans="1:16" s="9" customFormat="1" ht="85.5">
      <c r="A79" s="99">
        <v>64</v>
      </c>
      <c r="B79" s="143" t="s">
        <v>39</v>
      </c>
      <c r="C79" s="54" t="s">
        <v>30</v>
      </c>
      <c r="D79" s="144" t="s">
        <v>193</v>
      </c>
      <c r="E79" s="147" t="s">
        <v>194</v>
      </c>
      <c r="F79" s="117">
        <v>53.37</v>
      </c>
      <c r="G79" s="54">
        <v>18595</v>
      </c>
      <c r="H79" s="144" t="s">
        <v>99</v>
      </c>
      <c r="I79" s="151">
        <v>0.8</v>
      </c>
      <c r="J79" s="117">
        <f t="shared" si="3"/>
        <v>0.13539999999999996</v>
      </c>
      <c r="K79" s="151">
        <v>0.9354</v>
      </c>
      <c r="L79" s="70">
        <v>1200</v>
      </c>
      <c r="M79" s="152"/>
      <c r="N79" s="125"/>
      <c r="O79" s="125">
        <v>1200</v>
      </c>
      <c r="P79" s="125"/>
    </row>
    <row r="80" spans="1:16" s="9" customFormat="1" ht="57">
      <c r="A80" s="99">
        <v>65</v>
      </c>
      <c r="B80" s="143" t="s">
        <v>39</v>
      </c>
      <c r="C80" s="54" t="s">
        <v>24</v>
      </c>
      <c r="D80" s="144" t="s">
        <v>195</v>
      </c>
      <c r="E80" s="147" t="s">
        <v>196</v>
      </c>
      <c r="F80" s="117">
        <v>1.5</v>
      </c>
      <c r="G80" s="54">
        <v>5000</v>
      </c>
      <c r="H80" s="144" t="s">
        <v>138</v>
      </c>
      <c r="I80" s="151">
        <v>0</v>
      </c>
      <c r="J80" s="117">
        <f t="shared" si="3"/>
        <v>0.08</v>
      </c>
      <c r="K80" s="151">
        <v>0.08</v>
      </c>
      <c r="L80" s="70">
        <v>500</v>
      </c>
      <c r="M80" s="152"/>
      <c r="N80" s="125"/>
      <c r="O80" s="125">
        <v>500</v>
      </c>
      <c r="P80" s="125"/>
    </row>
    <row r="81" spans="1:16" s="9" customFormat="1" ht="85.5">
      <c r="A81" s="99">
        <v>66</v>
      </c>
      <c r="B81" s="143" t="s">
        <v>141</v>
      </c>
      <c r="C81" s="54" t="s">
        <v>24</v>
      </c>
      <c r="D81" s="144" t="s">
        <v>197</v>
      </c>
      <c r="E81" s="147" t="s">
        <v>198</v>
      </c>
      <c r="F81" s="117">
        <v>2.5</v>
      </c>
      <c r="G81" s="54">
        <v>8620</v>
      </c>
      <c r="H81" s="144" t="s">
        <v>138</v>
      </c>
      <c r="I81" s="151">
        <v>0</v>
      </c>
      <c r="J81" s="117">
        <f t="shared" si="3"/>
        <v>0.3448</v>
      </c>
      <c r="K81" s="151">
        <v>0.3448</v>
      </c>
      <c r="L81" s="70">
        <v>300</v>
      </c>
      <c r="M81" s="152"/>
      <c r="N81" s="153"/>
      <c r="O81" s="153">
        <v>300</v>
      </c>
      <c r="P81" s="153"/>
    </row>
    <row r="82" spans="1:16" s="14" customFormat="1" ht="85.5">
      <c r="A82" s="99">
        <v>67</v>
      </c>
      <c r="B82" s="143" t="s">
        <v>141</v>
      </c>
      <c r="C82" s="54" t="s">
        <v>24</v>
      </c>
      <c r="D82" s="144" t="s">
        <v>199</v>
      </c>
      <c r="E82" s="147" t="s">
        <v>200</v>
      </c>
      <c r="F82" s="117">
        <v>1.8</v>
      </c>
      <c r="G82" s="54">
        <v>7200</v>
      </c>
      <c r="H82" s="144" t="s">
        <v>69</v>
      </c>
      <c r="I82" s="151">
        <v>0</v>
      </c>
      <c r="J82" s="117">
        <f t="shared" si="3"/>
        <v>0.36</v>
      </c>
      <c r="K82" s="151">
        <v>0.36</v>
      </c>
      <c r="L82" s="70">
        <v>1000</v>
      </c>
      <c r="M82" s="152"/>
      <c r="N82" s="153"/>
      <c r="O82" s="153">
        <v>1000</v>
      </c>
      <c r="P82" s="153"/>
    </row>
    <row r="83" spans="1:16" s="14" customFormat="1" ht="57">
      <c r="A83" s="99">
        <v>68</v>
      </c>
      <c r="B83" s="143" t="s">
        <v>141</v>
      </c>
      <c r="C83" s="54" t="s">
        <v>24</v>
      </c>
      <c r="D83" s="144" t="s">
        <v>201</v>
      </c>
      <c r="E83" s="147" t="s">
        <v>202</v>
      </c>
      <c r="F83" s="117">
        <v>0.79</v>
      </c>
      <c r="G83" s="54">
        <v>2630</v>
      </c>
      <c r="H83" s="144" t="s">
        <v>138</v>
      </c>
      <c r="I83" s="151">
        <v>0</v>
      </c>
      <c r="J83" s="117">
        <f t="shared" si="3"/>
        <v>0.11</v>
      </c>
      <c r="K83" s="151">
        <v>0.11</v>
      </c>
      <c r="L83" s="70">
        <v>800</v>
      </c>
      <c r="M83" s="152"/>
      <c r="N83" s="153"/>
      <c r="O83" s="153">
        <v>800</v>
      </c>
      <c r="P83" s="153"/>
    </row>
    <row r="84" spans="1:16" s="15" customFormat="1" ht="57">
      <c r="A84" s="99">
        <v>69</v>
      </c>
      <c r="B84" s="143" t="s">
        <v>19</v>
      </c>
      <c r="C84" s="54" t="s">
        <v>30</v>
      </c>
      <c r="D84" s="144" t="s">
        <v>203</v>
      </c>
      <c r="E84" s="145" t="s">
        <v>204</v>
      </c>
      <c r="F84" s="57">
        <v>1.19</v>
      </c>
      <c r="G84" s="55">
        <v>3976</v>
      </c>
      <c r="H84" s="146" t="s">
        <v>54</v>
      </c>
      <c r="I84" s="150">
        <v>0</v>
      </c>
      <c r="J84" s="117">
        <f t="shared" si="3"/>
        <v>0.12</v>
      </c>
      <c r="K84" s="151">
        <v>0.12</v>
      </c>
      <c r="L84" s="70">
        <v>810</v>
      </c>
      <c r="M84" s="154"/>
      <c r="N84" s="154">
        <v>810</v>
      </c>
      <c r="O84" s="154"/>
      <c r="P84" s="154"/>
    </row>
    <row r="85" spans="1:16" s="15" customFormat="1" ht="57">
      <c r="A85" s="99">
        <v>70</v>
      </c>
      <c r="B85" s="143" t="s">
        <v>19</v>
      </c>
      <c r="C85" s="54" t="s">
        <v>24</v>
      </c>
      <c r="D85" s="144" t="s">
        <v>205</v>
      </c>
      <c r="E85" s="145" t="s">
        <v>206</v>
      </c>
      <c r="F85" s="57">
        <v>0.88</v>
      </c>
      <c r="G85" s="55">
        <v>3530</v>
      </c>
      <c r="H85" s="146" t="s">
        <v>54</v>
      </c>
      <c r="I85" s="150">
        <v>0.0337</v>
      </c>
      <c r="J85" s="117">
        <f t="shared" si="3"/>
        <v>0.0763</v>
      </c>
      <c r="K85" s="151">
        <v>0.11</v>
      </c>
      <c r="L85" s="70">
        <v>270</v>
      </c>
      <c r="M85" s="154"/>
      <c r="N85" s="154">
        <v>270</v>
      </c>
      <c r="O85" s="154"/>
      <c r="P85" s="154"/>
    </row>
    <row r="86" spans="1:16" s="15" customFormat="1" ht="57">
      <c r="A86" s="99">
        <v>71</v>
      </c>
      <c r="B86" s="143" t="s">
        <v>19</v>
      </c>
      <c r="C86" s="54" t="s">
        <v>30</v>
      </c>
      <c r="D86" s="144" t="s">
        <v>207</v>
      </c>
      <c r="E86" s="145" t="s">
        <v>208</v>
      </c>
      <c r="F86" s="57">
        <v>2.81</v>
      </c>
      <c r="G86" s="55">
        <v>11240</v>
      </c>
      <c r="H86" s="146" t="s">
        <v>54</v>
      </c>
      <c r="I86" s="150">
        <v>0.2346</v>
      </c>
      <c r="J86" s="117">
        <f t="shared" si="3"/>
        <v>0.3254</v>
      </c>
      <c r="K86" s="151">
        <v>0.56</v>
      </c>
      <c r="L86" s="70">
        <v>1080</v>
      </c>
      <c r="M86" s="154"/>
      <c r="N86" s="154">
        <v>1080</v>
      </c>
      <c r="O86" s="154"/>
      <c r="P86" s="154"/>
    </row>
    <row r="87" spans="1:16" s="15" customFormat="1" ht="57">
      <c r="A87" s="99">
        <v>72</v>
      </c>
      <c r="B87" s="143" t="s">
        <v>19</v>
      </c>
      <c r="C87" s="54" t="s">
        <v>24</v>
      </c>
      <c r="D87" s="144" t="s">
        <v>209</v>
      </c>
      <c r="E87" s="145" t="s">
        <v>210</v>
      </c>
      <c r="F87" s="57">
        <v>0.9</v>
      </c>
      <c r="G87" s="55">
        <v>3000</v>
      </c>
      <c r="H87" s="146" t="s">
        <v>54</v>
      </c>
      <c r="I87" s="150">
        <v>0.048</v>
      </c>
      <c r="J87" s="117">
        <f t="shared" si="3"/>
        <v>0.102</v>
      </c>
      <c r="K87" s="151">
        <v>0.15</v>
      </c>
      <c r="L87" s="70">
        <v>750</v>
      </c>
      <c r="M87" s="154"/>
      <c r="N87" s="154">
        <v>750</v>
      </c>
      <c r="O87" s="154"/>
      <c r="P87" s="154"/>
    </row>
    <row r="88" spans="1:16" s="15" customFormat="1" ht="57">
      <c r="A88" s="99">
        <v>73</v>
      </c>
      <c r="B88" s="143" t="s">
        <v>19</v>
      </c>
      <c r="C88" s="54" t="s">
        <v>24</v>
      </c>
      <c r="D88" s="144" t="s">
        <v>211</v>
      </c>
      <c r="E88" s="145" t="s">
        <v>212</v>
      </c>
      <c r="F88" s="57">
        <v>14</v>
      </c>
      <c r="G88" s="55">
        <v>6000</v>
      </c>
      <c r="H88" s="146" t="s">
        <v>54</v>
      </c>
      <c r="I88" s="150">
        <v>0.099</v>
      </c>
      <c r="J88" s="117">
        <f t="shared" si="3"/>
        <v>0.101</v>
      </c>
      <c r="K88" s="151">
        <v>0.2</v>
      </c>
      <c r="L88" s="70">
        <v>300</v>
      </c>
      <c r="M88" s="154"/>
      <c r="N88" s="99">
        <v>300</v>
      </c>
      <c r="O88" s="99"/>
      <c r="P88" s="99"/>
    </row>
    <row r="89" spans="1:16" s="3" customFormat="1" ht="57">
      <c r="A89" s="99">
        <v>74</v>
      </c>
      <c r="B89" s="143" t="s">
        <v>19</v>
      </c>
      <c r="C89" s="54" t="s">
        <v>24</v>
      </c>
      <c r="D89" s="144" t="s">
        <v>213</v>
      </c>
      <c r="E89" s="145" t="s">
        <v>214</v>
      </c>
      <c r="F89" s="57">
        <v>1.8</v>
      </c>
      <c r="G89" s="55">
        <v>6000</v>
      </c>
      <c r="H89" s="146" t="s">
        <v>91</v>
      </c>
      <c r="I89" s="150">
        <v>0</v>
      </c>
      <c r="J89" s="117">
        <f t="shared" si="3"/>
        <v>0.3</v>
      </c>
      <c r="K89" s="151">
        <v>0.3</v>
      </c>
      <c r="L89" s="70">
        <v>1620</v>
      </c>
      <c r="M89" s="99"/>
      <c r="N89" s="99">
        <v>1620</v>
      </c>
      <c r="O89" s="99"/>
      <c r="P89" s="99"/>
    </row>
    <row r="90" spans="1:16" s="3" customFormat="1" ht="57">
      <c r="A90" s="99">
        <v>75</v>
      </c>
      <c r="B90" s="143" t="s">
        <v>19</v>
      </c>
      <c r="C90" s="54" t="s">
        <v>24</v>
      </c>
      <c r="D90" s="144" t="s">
        <v>215</v>
      </c>
      <c r="E90" s="145" t="s">
        <v>216</v>
      </c>
      <c r="F90" s="57">
        <v>1.35</v>
      </c>
      <c r="G90" s="55">
        <v>3600</v>
      </c>
      <c r="H90" s="146" t="s">
        <v>91</v>
      </c>
      <c r="I90" s="150">
        <v>0</v>
      </c>
      <c r="J90" s="117">
        <f t="shared" si="3"/>
        <v>0.144</v>
      </c>
      <c r="K90" s="151">
        <v>0.144</v>
      </c>
      <c r="L90" s="70">
        <v>810</v>
      </c>
      <c r="M90" s="99"/>
      <c r="N90" s="99">
        <v>810</v>
      </c>
      <c r="O90" s="99"/>
      <c r="P90" s="99"/>
    </row>
    <row r="91" spans="1:16" s="3" customFormat="1" ht="114">
      <c r="A91" s="99">
        <v>76</v>
      </c>
      <c r="B91" s="143" t="s">
        <v>19</v>
      </c>
      <c r="C91" s="54" t="s">
        <v>30</v>
      </c>
      <c r="D91" s="144" t="s">
        <v>217</v>
      </c>
      <c r="E91" s="145" t="s">
        <v>218</v>
      </c>
      <c r="F91" s="148">
        <v>27</v>
      </c>
      <c r="G91" s="149">
        <v>6000</v>
      </c>
      <c r="H91" s="146" t="s">
        <v>219</v>
      </c>
      <c r="I91" s="150">
        <v>0</v>
      </c>
      <c r="J91" s="117">
        <f t="shared" si="3"/>
        <v>0.6</v>
      </c>
      <c r="K91" s="151">
        <v>0.6</v>
      </c>
      <c r="L91" s="70">
        <v>1080</v>
      </c>
      <c r="M91" s="99"/>
      <c r="N91" s="99">
        <v>1080</v>
      </c>
      <c r="O91" s="99"/>
      <c r="P91" s="99"/>
    </row>
    <row r="92" spans="1:16" s="3" customFormat="1" ht="85.5">
      <c r="A92" s="99">
        <v>77</v>
      </c>
      <c r="B92" s="143" t="s">
        <v>19</v>
      </c>
      <c r="C92" s="54" t="s">
        <v>24</v>
      </c>
      <c r="D92" s="144" t="s">
        <v>220</v>
      </c>
      <c r="E92" s="145" t="s">
        <v>221</v>
      </c>
      <c r="F92" s="148">
        <v>1.5</v>
      </c>
      <c r="G92" s="149">
        <v>6000</v>
      </c>
      <c r="H92" s="146" t="s">
        <v>102</v>
      </c>
      <c r="I92" s="150">
        <v>0</v>
      </c>
      <c r="J92" s="117">
        <f t="shared" si="3"/>
        <v>0.3</v>
      </c>
      <c r="K92" s="151">
        <v>0.3</v>
      </c>
      <c r="L92" s="70">
        <v>1080</v>
      </c>
      <c r="M92" s="99"/>
      <c r="N92" s="99">
        <v>1080</v>
      </c>
      <c r="O92" s="99"/>
      <c r="P92" s="99"/>
    </row>
    <row r="93" spans="1:16" s="3" customFormat="1" ht="57">
      <c r="A93" s="99">
        <v>78</v>
      </c>
      <c r="B93" s="143" t="s">
        <v>19</v>
      </c>
      <c r="C93" s="54" t="s">
        <v>24</v>
      </c>
      <c r="D93" s="144" t="s">
        <v>222</v>
      </c>
      <c r="E93" s="145" t="s">
        <v>223</v>
      </c>
      <c r="F93" s="148">
        <v>1.35</v>
      </c>
      <c r="G93" s="149">
        <v>4000</v>
      </c>
      <c r="H93" s="146" t="s">
        <v>102</v>
      </c>
      <c r="I93" s="150">
        <v>0</v>
      </c>
      <c r="J93" s="117">
        <f t="shared" si="3"/>
        <v>0.155</v>
      </c>
      <c r="K93" s="151">
        <v>0.155</v>
      </c>
      <c r="L93" s="70">
        <v>315</v>
      </c>
      <c r="M93" s="99"/>
      <c r="N93" s="99">
        <v>315</v>
      </c>
      <c r="O93" s="99"/>
      <c r="P93" s="99"/>
    </row>
    <row r="94" spans="1:16" s="3" customFormat="1" ht="57">
      <c r="A94" s="99">
        <v>79</v>
      </c>
      <c r="B94" s="143" t="s">
        <v>19</v>
      </c>
      <c r="C94" s="54" t="s">
        <v>24</v>
      </c>
      <c r="D94" s="144" t="s">
        <v>224</v>
      </c>
      <c r="E94" s="145" t="s">
        <v>225</v>
      </c>
      <c r="F94" s="148">
        <v>0.72</v>
      </c>
      <c r="G94" s="149">
        <v>2400</v>
      </c>
      <c r="H94" s="146" t="s">
        <v>226</v>
      </c>
      <c r="I94" s="150">
        <v>0</v>
      </c>
      <c r="J94" s="117">
        <f t="shared" si="3"/>
        <v>0.12</v>
      </c>
      <c r="K94" s="151">
        <v>0.12</v>
      </c>
      <c r="L94" s="70">
        <v>600</v>
      </c>
      <c r="M94" s="99"/>
      <c r="N94" s="99">
        <v>600</v>
      </c>
      <c r="O94" s="99"/>
      <c r="P94" s="99"/>
    </row>
    <row r="95" spans="1:16" s="3" customFormat="1" ht="57">
      <c r="A95" s="99">
        <v>80</v>
      </c>
      <c r="B95" s="143" t="s">
        <v>19</v>
      </c>
      <c r="C95" s="54" t="s">
        <v>24</v>
      </c>
      <c r="D95" s="144" t="s">
        <v>227</v>
      </c>
      <c r="E95" s="145" t="s">
        <v>228</v>
      </c>
      <c r="F95" s="148">
        <v>0.5</v>
      </c>
      <c r="G95" s="149">
        <v>1000</v>
      </c>
      <c r="H95" s="146" t="s">
        <v>91</v>
      </c>
      <c r="I95" s="150">
        <v>0</v>
      </c>
      <c r="J95" s="117">
        <f t="shared" si="3"/>
        <v>0.03</v>
      </c>
      <c r="K95" s="151">
        <v>0.03</v>
      </c>
      <c r="L95" s="70">
        <v>300</v>
      </c>
      <c r="M95" s="99"/>
      <c r="N95" s="99">
        <v>300</v>
      </c>
      <c r="O95" s="99"/>
      <c r="P95" s="99"/>
    </row>
    <row r="96" spans="1:16" s="3" customFormat="1" ht="57">
      <c r="A96" s="99">
        <v>81</v>
      </c>
      <c r="B96" s="143" t="s">
        <v>19</v>
      </c>
      <c r="C96" s="54" t="s">
        <v>24</v>
      </c>
      <c r="D96" s="144" t="s">
        <v>229</v>
      </c>
      <c r="E96" s="145" t="s">
        <v>230</v>
      </c>
      <c r="F96" s="148">
        <v>0.42</v>
      </c>
      <c r="G96" s="149">
        <v>1300</v>
      </c>
      <c r="H96" s="146" t="s">
        <v>91</v>
      </c>
      <c r="I96" s="150">
        <v>0</v>
      </c>
      <c r="J96" s="117">
        <f t="shared" si="3"/>
        <v>0.14</v>
      </c>
      <c r="K96" s="151">
        <v>0.14</v>
      </c>
      <c r="L96" s="70">
        <v>180</v>
      </c>
      <c r="M96" s="99"/>
      <c r="N96" s="99">
        <v>180</v>
      </c>
      <c r="O96" s="99"/>
      <c r="P96" s="99"/>
    </row>
    <row r="97" spans="1:16" s="3" customFormat="1" ht="57">
      <c r="A97" s="99">
        <v>82</v>
      </c>
      <c r="B97" s="143" t="s">
        <v>19</v>
      </c>
      <c r="C97" s="54" t="s">
        <v>24</v>
      </c>
      <c r="D97" s="144" t="s">
        <v>231</v>
      </c>
      <c r="E97" s="145" t="s">
        <v>232</v>
      </c>
      <c r="F97" s="148">
        <v>0.4</v>
      </c>
      <c r="G97" s="149">
        <v>800</v>
      </c>
      <c r="H97" s="146" t="s">
        <v>138</v>
      </c>
      <c r="I97" s="150">
        <v>0</v>
      </c>
      <c r="J97" s="117">
        <f t="shared" si="3"/>
        <v>0.032</v>
      </c>
      <c r="K97" s="151">
        <v>0.032</v>
      </c>
      <c r="L97" s="70">
        <v>90</v>
      </c>
      <c r="M97" s="99"/>
      <c r="N97" s="99">
        <v>90</v>
      </c>
      <c r="O97" s="99"/>
      <c r="P97" s="99"/>
    </row>
    <row r="98" spans="1:16" s="3" customFormat="1" ht="57">
      <c r="A98" s="99">
        <v>83</v>
      </c>
      <c r="B98" s="143" t="s">
        <v>19</v>
      </c>
      <c r="C98" s="54" t="s">
        <v>24</v>
      </c>
      <c r="D98" s="144" t="s">
        <v>233</v>
      </c>
      <c r="E98" s="145" t="s">
        <v>234</v>
      </c>
      <c r="F98" s="148">
        <v>0.75</v>
      </c>
      <c r="G98" s="149">
        <v>2500</v>
      </c>
      <c r="H98" s="146" t="s">
        <v>27</v>
      </c>
      <c r="I98" s="150">
        <v>0</v>
      </c>
      <c r="J98" s="117">
        <f t="shared" si="3"/>
        <v>0.1</v>
      </c>
      <c r="K98" s="151">
        <v>0.1</v>
      </c>
      <c r="L98" s="70">
        <v>90</v>
      </c>
      <c r="M98" s="99"/>
      <c r="N98" s="99">
        <v>90</v>
      </c>
      <c r="O98" s="99"/>
      <c r="P98" s="99"/>
    </row>
    <row r="99" spans="1:16" s="3" customFormat="1" ht="142.5">
      <c r="A99" s="99">
        <v>84</v>
      </c>
      <c r="B99" s="143" t="s">
        <v>19</v>
      </c>
      <c r="C99" s="54" t="s">
        <v>24</v>
      </c>
      <c r="D99" s="144" t="s">
        <v>235</v>
      </c>
      <c r="E99" s="145" t="s">
        <v>236</v>
      </c>
      <c r="F99" s="148">
        <v>0.75</v>
      </c>
      <c r="G99" s="149">
        <v>2500</v>
      </c>
      <c r="H99" s="146" t="s">
        <v>45</v>
      </c>
      <c r="I99" s="150">
        <v>0</v>
      </c>
      <c r="J99" s="117">
        <f t="shared" si="3"/>
        <v>0.1</v>
      </c>
      <c r="K99" s="151">
        <v>0.1</v>
      </c>
      <c r="L99" s="70">
        <v>540</v>
      </c>
      <c r="M99" s="99"/>
      <c r="N99" s="99">
        <v>540</v>
      </c>
      <c r="O99" s="99"/>
      <c r="P99" s="99"/>
    </row>
    <row r="100" spans="1:16" s="9" customFormat="1" ht="85.5">
      <c r="A100" s="99">
        <v>85</v>
      </c>
      <c r="B100" s="143" t="s">
        <v>29</v>
      </c>
      <c r="C100" s="54" t="s">
        <v>30</v>
      </c>
      <c r="D100" s="144" t="s">
        <v>237</v>
      </c>
      <c r="E100" s="147" t="s">
        <v>238</v>
      </c>
      <c r="F100" s="68">
        <v>60.43</v>
      </c>
      <c r="G100" s="69">
        <v>18270</v>
      </c>
      <c r="H100" s="144" t="s">
        <v>99</v>
      </c>
      <c r="I100" s="151">
        <v>0.6</v>
      </c>
      <c r="J100" s="117">
        <f t="shared" si="3"/>
        <v>0.5293</v>
      </c>
      <c r="K100" s="151">
        <v>1.1293</v>
      </c>
      <c r="L100" s="70">
        <v>2700</v>
      </c>
      <c r="M100" s="125"/>
      <c r="N100" s="125">
        <v>1350</v>
      </c>
      <c r="O100" s="155">
        <v>270</v>
      </c>
      <c r="P100" s="125">
        <v>1080</v>
      </c>
    </row>
    <row r="101" spans="1:16" s="3" customFormat="1" ht="57">
      <c r="A101" s="99">
        <v>86</v>
      </c>
      <c r="B101" s="143" t="s">
        <v>18</v>
      </c>
      <c r="C101" s="54" t="s">
        <v>30</v>
      </c>
      <c r="D101" s="144" t="s">
        <v>239</v>
      </c>
      <c r="E101" s="145" t="s">
        <v>240</v>
      </c>
      <c r="F101" s="148">
        <v>4.5</v>
      </c>
      <c r="G101" s="149">
        <v>4000</v>
      </c>
      <c r="H101" s="146" t="s">
        <v>54</v>
      </c>
      <c r="I101" s="150">
        <v>0</v>
      </c>
      <c r="J101" s="117">
        <f aca="true" t="shared" si="4" ref="J101:J107">K101-I101</f>
        <v>0.1471</v>
      </c>
      <c r="K101" s="151">
        <v>0.1471</v>
      </c>
      <c r="L101" s="70">
        <v>270</v>
      </c>
      <c r="M101" s="99">
        <v>270</v>
      </c>
      <c r="N101" s="125"/>
      <c r="O101" s="99"/>
      <c r="P101" s="99"/>
    </row>
    <row r="102" spans="1:16" s="3" customFormat="1" ht="57">
      <c r="A102" s="99">
        <v>87</v>
      </c>
      <c r="B102" s="143" t="s">
        <v>18</v>
      </c>
      <c r="C102" s="54" t="s">
        <v>24</v>
      </c>
      <c r="D102" s="144" t="s">
        <v>241</v>
      </c>
      <c r="E102" s="145" t="s">
        <v>242</v>
      </c>
      <c r="F102" s="148">
        <v>0.96</v>
      </c>
      <c r="G102" s="149">
        <v>1910</v>
      </c>
      <c r="H102" s="146" t="s">
        <v>54</v>
      </c>
      <c r="I102" s="150">
        <v>0.039</v>
      </c>
      <c r="J102" s="117">
        <f t="shared" si="4"/>
        <v>0.0318</v>
      </c>
      <c r="K102" s="151">
        <v>0.0708</v>
      </c>
      <c r="L102" s="70">
        <v>180</v>
      </c>
      <c r="M102" s="99">
        <v>180</v>
      </c>
      <c r="N102" s="125"/>
      <c r="O102" s="99"/>
      <c r="P102" s="99"/>
    </row>
    <row r="103" spans="1:16" s="3" customFormat="1" ht="57">
      <c r="A103" s="99">
        <v>88</v>
      </c>
      <c r="B103" s="143" t="s">
        <v>18</v>
      </c>
      <c r="C103" s="54" t="s">
        <v>24</v>
      </c>
      <c r="D103" s="144" t="s">
        <v>243</v>
      </c>
      <c r="E103" s="145" t="s">
        <v>244</v>
      </c>
      <c r="F103" s="148">
        <v>9.9</v>
      </c>
      <c r="G103" s="149">
        <v>5000</v>
      </c>
      <c r="H103" s="146" t="s">
        <v>54</v>
      </c>
      <c r="I103" s="150">
        <v>0.0267</v>
      </c>
      <c r="J103" s="117">
        <f t="shared" si="4"/>
        <v>0.2946</v>
      </c>
      <c r="K103" s="151">
        <v>0.3213</v>
      </c>
      <c r="L103" s="70">
        <v>360</v>
      </c>
      <c r="M103" s="99">
        <v>360</v>
      </c>
      <c r="N103" s="125"/>
      <c r="O103" s="99"/>
      <c r="P103" s="99"/>
    </row>
    <row r="104" spans="1:16" s="3" customFormat="1" ht="57">
      <c r="A104" s="99">
        <v>89</v>
      </c>
      <c r="B104" s="143" t="s">
        <v>18</v>
      </c>
      <c r="C104" s="54" t="s">
        <v>24</v>
      </c>
      <c r="D104" s="144" t="s">
        <v>245</v>
      </c>
      <c r="E104" s="145" t="s">
        <v>246</v>
      </c>
      <c r="F104" s="148">
        <v>0.75</v>
      </c>
      <c r="G104" s="149">
        <v>1500</v>
      </c>
      <c r="H104" s="146" t="s">
        <v>54</v>
      </c>
      <c r="I104" s="150">
        <v>0.0386</v>
      </c>
      <c r="J104" s="117">
        <f t="shared" si="4"/>
        <v>0.018999999999999996</v>
      </c>
      <c r="K104" s="151">
        <v>0.0576</v>
      </c>
      <c r="L104" s="70">
        <v>90</v>
      </c>
      <c r="M104" s="99">
        <v>90</v>
      </c>
      <c r="N104" s="125"/>
      <c r="O104" s="99"/>
      <c r="P104" s="99"/>
    </row>
    <row r="105" spans="1:16" s="3" customFormat="1" ht="57">
      <c r="A105" s="99">
        <v>90</v>
      </c>
      <c r="B105" s="143" t="s">
        <v>18</v>
      </c>
      <c r="C105" s="54" t="s">
        <v>30</v>
      </c>
      <c r="D105" s="144" t="s">
        <v>247</v>
      </c>
      <c r="E105" s="145" t="s">
        <v>248</v>
      </c>
      <c r="F105" s="148">
        <v>18</v>
      </c>
      <c r="G105" s="149">
        <v>4500</v>
      </c>
      <c r="H105" s="146" t="s">
        <v>69</v>
      </c>
      <c r="I105" s="150">
        <v>0</v>
      </c>
      <c r="J105" s="117">
        <f t="shared" si="4"/>
        <v>0.5</v>
      </c>
      <c r="K105" s="151">
        <v>0.5</v>
      </c>
      <c r="L105" s="70">
        <v>180</v>
      </c>
      <c r="M105" s="99">
        <v>180</v>
      </c>
      <c r="N105" s="125"/>
      <c r="O105" s="99"/>
      <c r="P105" s="99"/>
    </row>
    <row r="106" spans="1:16" s="3" customFormat="1" ht="114">
      <c r="A106" s="99">
        <v>91</v>
      </c>
      <c r="B106" s="143" t="s">
        <v>18</v>
      </c>
      <c r="C106" s="54" t="s">
        <v>30</v>
      </c>
      <c r="D106" s="144" t="s">
        <v>249</v>
      </c>
      <c r="E106" s="145" t="s">
        <v>250</v>
      </c>
      <c r="F106" s="148">
        <v>7</v>
      </c>
      <c r="G106" s="149">
        <v>4500</v>
      </c>
      <c r="H106" s="146" t="s">
        <v>138</v>
      </c>
      <c r="I106" s="150">
        <v>0</v>
      </c>
      <c r="J106" s="117">
        <f t="shared" si="4"/>
        <v>0.5</v>
      </c>
      <c r="K106" s="151">
        <v>0.5</v>
      </c>
      <c r="L106" s="70">
        <v>450</v>
      </c>
      <c r="M106" s="99">
        <v>450</v>
      </c>
      <c r="N106" s="125"/>
      <c r="O106" s="99"/>
      <c r="P106" s="99"/>
    </row>
    <row r="107" spans="1:16" s="3" customFormat="1" ht="57">
      <c r="A107" s="99">
        <v>92</v>
      </c>
      <c r="B107" s="143" t="s">
        <v>18</v>
      </c>
      <c r="C107" s="54" t="s">
        <v>30</v>
      </c>
      <c r="D107" s="144" t="s">
        <v>251</v>
      </c>
      <c r="E107" s="145" t="s">
        <v>252</v>
      </c>
      <c r="F107" s="148">
        <v>10</v>
      </c>
      <c r="G107" s="149">
        <v>4500</v>
      </c>
      <c r="H107" s="146" t="s">
        <v>253</v>
      </c>
      <c r="I107" s="150">
        <v>0</v>
      </c>
      <c r="J107" s="117">
        <f t="shared" si="4"/>
        <v>0.5</v>
      </c>
      <c r="K107" s="151">
        <v>0.5</v>
      </c>
      <c r="L107" s="70">
        <v>270</v>
      </c>
      <c r="M107" s="99">
        <v>270</v>
      </c>
      <c r="N107" s="125"/>
      <c r="O107" s="99"/>
      <c r="P107" s="99"/>
    </row>
  </sheetData>
  <sheetProtection/>
  <mergeCells count="36">
    <mergeCell ref="A1:P1"/>
    <mergeCell ref="A2:P2"/>
    <mergeCell ref="A3:D3"/>
    <mergeCell ref="N4:O4"/>
    <mergeCell ref="A6:E6"/>
    <mergeCell ref="N6:O6"/>
    <mergeCell ref="A7:E7"/>
    <mergeCell ref="N7:O7"/>
    <mergeCell ref="A9:E9"/>
    <mergeCell ref="N9:O9"/>
    <mergeCell ref="A16:E16"/>
    <mergeCell ref="N16:O16"/>
    <mergeCell ref="A33:E33"/>
    <mergeCell ref="N33:O33"/>
    <mergeCell ref="A41:E41"/>
    <mergeCell ref="N41:O41"/>
    <mergeCell ref="A45:E45"/>
    <mergeCell ref="N45:O45"/>
    <mergeCell ref="A49:E49"/>
    <mergeCell ref="N49:O49"/>
    <mergeCell ref="A54:E54"/>
    <mergeCell ref="N54:O54"/>
    <mergeCell ref="A69:E69"/>
    <mergeCell ref="N69:O6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dataValidations count="2">
    <dataValidation allowBlank="1" showInputMessage="1" showErrorMessage="1" sqref="I100 I70:I71 I72:I75 I76:I79 I80:I90 I91:I94 I95:I99 I101:I107"/>
    <dataValidation type="list" allowBlank="1" showInputMessage="1" showErrorMessage="1" sqref="C41 C45">
      <formula1>"投产,续建,新开工,储备,意向"</formula1>
    </dataValidation>
  </dataValidations>
  <printOptions horizontalCentered="1"/>
  <pageMargins left="0.9048611111111111" right="0.8263888888888888" top="0.66875" bottom="0.7083333333333334" header="0.3541666666666667" footer="0.3145833333333333"/>
  <pageSetup firstPageNumber="44" useFirstPageNumber="1" fitToHeight="0" fitToWidth="1" horizontalDpi="600" verticalDpi="600" orientation="landscape" paperSize="9" scale="36"/>
  <ignoredErrors>
    <ignoredError sqref="L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</dc:creator>
  <cp:keywords/>
  <dc:description/>
  <cp:lastModifiedBy>Administrator</cp:lastModifiedBy>
  <dcterms:created xsi:type="dcterms:W3CDTF">2016-12-02T08:54:00Z</dcterms:created>
  <dcterms:modified xsi:type="dcterms:W3CDTF">2022-03-04T03:04:18Z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227A30C64A1B47EEA9B7100C1D0D5575</vt:lpwstr>
  </property>
</Properties>
</file>