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审批表" sheetId="1" r:id="rId1"/>
    <sheet name="职位代码表" sheetId="2" r:id="rId2"/>
    <sheet name="填表说明" sheetId="3" r:id="rId3"/>
  </sheets>
  <definedNames>
    <definedName name="_xlnm.Print_Area" localSheetId="0">'审批表'!$A$1:$S$24</definedName>
  </definedNames>
  <calcPr fullCalcOnLoad="1"/>
</workbook>
</file>

<file path=xl/comments1.xml><?xml version="1.0" encoding="utf-8"?>
<comments xmlns="http://schemas.openxmlformats.org/spreadsheetml/2006/main">
  <authors>
    <author>作者</author>
  </authors>
  <commentList>
    <comment ref="M5" authorId="0">
      <text>
        <r>
          <rPr>
            <b/>
            <sz val="9"/>
            <rFont val="宋体"/>
            <family val="0"/>
          </rPr>
          <t>特殊情况请注明</t>
        </r>
        <r>
          <rPr>
            <sz val="9"/>
            <rFont val="宋体"/>
            <family val="0"/>
          </rPr>
          <t xml:space="preserve">
</t>
        </r>
      </text>
    </comment>
    <comment ref="H6" authorId="0">
      <text>
        <r>
          <rPr>
            <b/>
            <sz val="9"/>
            <rFont val="宋体"/>
            <family val="0"/>
          </rPr>
          <t>新参加工作和新增市财政统发人员填写起薪时核定的工资总额。其他核减人员填报上年12月应发工资总额。</t>
        </r>
      </text>
    </comment>
    <comment ref="G6" authorId="0">
      <text>
        <r>
          <rPr>
            <b/>
            <sz val="9"/>
            <rFont val="宋体"/>
            <family val="0"/>
          </rPr>
          <t>新增人员包括;新调入统发、新参加；核减人员为调出人员。</t>
        </r>
      </text>
    </comment>
    <comment ref="D6" authorId="0">
      <text>
        <r>
          <rPr>
            <sz val="12"/>
            <color indexed="12"/>
            <rFont val="宋体"/>
            <family val="0"/>
          </rPr>
          <t xml:space="preserve">按职位代码表将对应的数字代码填入，请按规范的三位数代码填报。如有不明请看填表说明。
</t>
        </r>
        <r>
          <rPr>
            <sz val="12"/>
            <color indexed="20"/>
            <rFont val="宋体"/>
            <family val="0"/>
          </rPr>
          <t>特别提醒注意：</t>
        </r>
        <r>
          <rPr>
            <sz val="12"/>
            <color indexed="10"/>
            <rFont val="宋体"/>
            <family val="0"/>
          </rPr>
          <t>千人计划人员和在梅优秀人才的代码按表列对应的学历和职称对应的代码填写，不是填其实际职务代码。</t>
        </r>
        <r>
          <rPr>
            <sz val="9"/>
            <rFont val="宋体"/>
            <family val="0"/>
          </rPr>
          <t xml:space="preserve">
</t>
        </r>
      </text>
    </comment>
    <comment ref="A20" authorId="0">
      <text>
        <r>
          <rPr>
            <b/>
            <sz val="9"/>
            <rFont val="宋体"/>
            <family val="0"/>
          </rPr>
          <t>需写意见。请规范填报</t>
        </r>
        <r>
          <rPr>
            <sz val="9"/>
            <rFont val="宋体"/>
            <family val="0"/>
          </rPr>
          <t xml:space="preserve">
</t>
        </r>
      </text>
    </comment>
    <comment ref="S5" authorId="0">
      <text>
        <r>
          <rPr>
            <b/>
            <sz val="9"/>
            <color indexed="10"/>
            <rFont val="宋体"/>
            <family val="0"/>
          </rPr>
          <t>年度一次性审批项目，一般不变动，其变动审批用专用审批表（如原学校超课时等）</t>
        </r>
      </text>
    </comment>
    <comment ref="L5" authorId="0">
      <text>
        <r>
          <rPr>
            <sz val="11"/>
            <color indexed="10"/>
            <rFont val="宋体"/>
            <family val="0"/>
          </rPr>
          <t>特别提醒注意：</t>
        </r>
        <r>
          <rPr>
            <sz val="11"/>
            <color indexed="12"/>
            <rFont val="宋体"/>
            <family val="0"/>
          </rPr>
          <t>此项目一般不用填写。只填写特殊差额部份（如特殊扣减和补发等,以及千人计划和在梅人才的新增差额）。</t>
        </r>
        <r>
          <rPr>
            <sz val="14"/>
            <color indexed="10"/>
            <rFont val="宋体"/>
            <family val="0"/>
          </rPr>
          <t xml:space="preserve">
</t>
        </r>
      </text>
    </comment>
    <comment ref="A3" authorId="0">
      <text>
        <r>
          <rPr>
            <b/>
            <sz val="9"/>
            <rFont val="宋体"/>
            <family val="0"/>
          </rPr>
          <t>（盖章）</t>
        </r>
        <r>
          <rPr>
            <sz val="9"/>
            <rFont val="宋体"/>
            <family val="0"/>
          </rPr>
          <t xml:space="preserve">
</t>
        </r>
      </text>
    </comment>
    <comment ref="C18" authorId="0">
      <text>
        <r>
          <rPr>
            <sz val="9"/>
            <rFont val="宋体"/>
            <family val="0"/>
          </rPr>
          <t xml:space="preserve">填写编制数
</t>
        </r>
      </text>
    </comment>
    <comment ref="H18" authorId="0">
      <text>
        <r>
          <rPr>
            <sz val="9"/>
            <rFont val="宋体"/>
            <family val="0"/>
          </rPr>
          <t xml:space="preserve">填写变动前在职实有人数，包括占编的千人计划人员和编制内临聘人员。
</t>
        </r>
      </text>
    </comment>
    <comment ref="R7" authorId="0">
      <text>
        <r>
          <rPr>
            <b/>
            <sz val="10"/>
            <rFont val="宋体"/>
            <family val="0"/>
          </rPr>
          <t>变动总量</t>
        </r>
        <r>
          <rPr>
            <b/>
            <sz val="10"/>
            <color indexed="10"/>
            <rFont val="宋体"/>
            <family val="0"/>
          </rPr>
          <t>不含</t>
        </r>
        <r>
          <rPr>
            <b/>
            <sz val="10"/>
            <rFont val="宋体"/>
            <family val="0"/>
          </rPr>
          <t>业绩突出提取奖和单位自筹部分。</t>
        </r>
        <r>
          <rPr>
            <sz val="9"/>
            <rFont val="宋体"/>
            <family val="0"/>
          </rPr>
          <t xml:space="preserve">
</t>
        </r>
      </text>
    </comment>
    <comment ref="A22" authorId="0">
      <text>
        <r>
          <rPr>
            <sz val="9"/>
            <rFont val="宋体"/>
            <family val="0"/>
          </rPr>
          <t xml:space="preserve">本行的签名和联系电话一定要填写。
</t>
        </r>
      </text>
    </comment>
    <comment ref="E6" authorId="0">
      <text>
        <r>
          <rPr>
            <b/>
            <sz val="9"/>
            <rFont val="宋体"/>
            <family val="0"/>
          </rPr>
          <t>除千人计划和在梅人才外，其享受代码与实际代码是一样的。</t>
        </r>
        <r>
          <rPr>
            <b/>
            <sz val="9"/>
            <color indexed="10"/>
            <rFont val="宋体"/>
            <family val="0"/>
          </rPr>
          <t>此项目一定要填写</t>
        </r>
        <r>
          <rPr>
            <sz val="9"/>
            <rFont val="宋体"/>
            <family val="0"/>
          </rPr>
          <t xml:space="preserve">
</t>
        </r>
      </text>
    </comment>
    <comment ref="O7" authorId="0">
      <text>
        <r>
          <rPr>
            <sz val="9"/>
            <rFont val="宋体"/>
            <family val="0"/>
          </rPr>
          <t xml:space="preserve">时间为送批时间，格式为：“XX月XX日”。例如：8月6日，输入时写成：“8-6”
</t>
        </r>
      </text>
    </comment>
    <comment ref="F6" authorId="0">
      <text>
        <r>
          <rPr>
            <b/>
            <sz val="9"/>
            <rFont val="宋体"/>
            <family val="0"/>
          </rPr>
          <t>编制内临聘人员按财拨事业填写。高素质人才包含“千人计划”和“在梅人才”，其中的“新”是指2013年7月后新进的人才，“旧”则是指之前引进的人才。</t>
        </r>
        <r>
          <rPr>
            <sz val="9"/>
            <rFont val="宋体"/>
            <family val="0"/>
          </rPr>
          <t xml:space="preserve">
</t>
        </r>
      </text>
    </comment>
  </commentList>
</comments>
</file>

<file path=xl/sharedStrings.xml><?xml version="1.0" encoding="utf-8"?>
<sst xmlns="http://schemas.openxmlformats.org/spreadsheetml/2006/main" count="178" uniqueCount="142">
  <si>
    <t>联系电话：</t>
  </si>
  <si>
    <t>序号</t>
  </si>
  <si>
    <t>变动前单位奖励性绩效总量</t>
  </si>
  <si>
    <t>变动后单位奖励性绩效总量</t>
  </si>
  <si>
    <t>应发工资总额</t>
  </si>
  <si>
    <t>应计月数</t>
  </si>
  <si>
    <t>变动原因</t>
  </si>
  <si>
    <t>本次变动情况</t>
  </si>
  <si>
    <t>变动时间</t>
  </si>
  <si>
    <t>增减金额</t>
  </si>
  <si>
    <t>年度内奖励性绩效变动历史记录</t>
  </si>
  <si>
    <t>三级职员(厅级正职)</t>
  </si>
  <si>
    <t>四级职员(厅级副职)</t>
  </si>
  <si>
    <t>五级职员(处级正职)</t>
  </si>
  <si>
    <t>六级职员(处级副职)</t>
  </si>
  <si>
    <t>七级职员(科级正职)</t>
  </si>
  <si>
    <t>八级职员(科级副职)</t>
  </si>
  <si>
    <t>九级职员 (科  员)</t>
  </si>
  <si>
    <r>
      <t>十级职员</t>
    </r>
    <r>
      <rPr>
        <sz val="10"/>
        <rFont val="Times New Roman"/>
        <family val="1"/>
      </rPr>
      <t xml:space="preserve"> </t>
    </r>
    <r>
      <rPr>
        <sz val="10"/>
        <rFont val="宋体"/>
        <family val="0"/>
      </rPr>
      <t>(办事员)</t>
    </r>
  </si>
  <si>
    <t>正高级</t>
  </si>
  <si>
    <t>二级岗位</t>
  </si>
  <si>
    <t>三级岗位</t>
  </si>
  <si>
    <t>四级岗位</t>
  </si>
  <si>
    <t>副高级</t>
  </si>
  <si>
    <t>五级岗位</t>
  </si>
  <si>
    <t>六级岗位</t>
  </si>
  <si>
    <t>七级岗位</t>
  </si>
  <si>
    <r>
      <t>中</t>
    </r>
    <r>
      <rPr>
        <sz val="10"/>
        <rFont val="Times New Roman"/>
        <family val="1"/>
      </rPr>
      <t xml:space="preserve">   </t>
    </r>
    <r>
      <rPr>
        <sz val="10"/>
        <rFont val="宋体"/>
        <family val="0"/>
      </rPr>
      <t>级</t>
    </r>
  </si>
  <si>
    <t>八级岗位</t>
  </si>
  <si>
    <t>九级岗位</t>
  </si>
  <si>
    <t>十级岗位</t>
  </si>
  <si>
    <t>助理级</t>
  </si>
  <si>
    <t>十一级岗位</t>
  </si>
  <si>
    <t>十二级岗位</t>
  </si>
  <si>
    <t>员 级</t>
  </si>
  <si>
    <t>十三级岗位</t>
  </si>
  <si>
    <t>高级工</t>
  </si>
  <si>
    <t>技术三级</t>
  </si>
  <si>
    <t>中级工</t>
  </si>
  <si>
    <t>技术四级</t>
  </si>
  <si>
    <t>初级工</t>
  </si>
  <si>
    <t>技术五级</t>
  </si>
  <si>
    <r>
      <t>普</t>
    </r>
    <r>
      <rPr>
        <sz val="10"/>
        <rFont val="Times New Roman"/>
        <family val="1"/>
      </rPr>
      <t xml:space="preserve">   </t>
    </r>
    <r>
      <rPr>
        <sz val="10"/>
        <rFont val="宋体"/>
        <family val="0"/>
      </rPr>
      <t>通</t>
    </r>
    <r>
      <rPr>
        <sz val="10"/>
        <rFont val="Times New Roman"/>
        <family val="1"/>
      </rPr>
      <t xml:space="preserve">   </t>
    </r>
    <r>
      <rPr>
        <sz val="10"/>
        <rFont val="宋体"/>
        <family val="0"/>
      </rPr>
      <t>工</t>
    </r>
  </si>
  <si>
    <t>新参加工作</t>
  </si>
  <si>
    <t>职位</t>
  </si>
  <si>
    <t>代码</t>
  </si>
  <si>
    <t>梅州市事业单位奖励性绩效工资总量变动申请审批表</t>
  </si>
  <si>
    <t>1、变动原因：新参加和新列财拨和新调入人员填写：新增人员；调出、死亡填写：核减人员；办退人员填写：退休核减。</t>
  </si>
  <si>
    <t>2、应发工资总额：新增人员按进入单位时核定的应发工资总额填报，核减和退休人员，按上年12月应发工资总额填报。</t>
  </si>
  <si>
    <t>3、应计月数为:新增人员则从起薪月起至12月的月份数，核减、退休人员则为12减去在本单位在职工作月数。</t>
  </si>
  <si>
    <t>例如：</t>
  </si>
  <si>
    <t>2月份新参加工作人员，如3月起薪，则其本年实际工作月数为10个月，故在应计月数栏填入：10。</t>
  </si>
  <si>
    <t>10月份办退人员，11月起领退休工资，则其本年不在职月份数为2，故在应计月数栏填入：2。</t>
  </si>
  <si>
    <t>依此类推。</t>
  </si>
  <si>
    <t>4、如本年度有多次变动，请在变动历史记录中祥细列出所有变动记录。</t>
  </si>
  <si>
    <t>5、职位代码：请按“职位代码表”所列将对应职务人员的代码填入。除新增人员外，其职位按上年12月份职位填写代码。</t>
  </si>
  <si>
    <t>6、填写时如有下拉菜单可选择填写的，请选择填报，不要更改内容。</t>
  </si>
  <si>
    <t>8、表中计算公式为：</t>
  </si>
  <si>
    <t>年度奖励性绩效总量水平=（应发工资总额+奖励性绩效基准水平）÷12×应计月数+奖励性绩效基准水平×应计月数</t>
  </si>
  <si>
    <t>7、表中有些栏目已设有计算公式，请不要自行修改。</t>
  </si>
  <si>
    <t>填表说明：</t>
  </si>
  <si>
    <t>党校</t>
  </si>
  <si>
    <t>代码</t>
  </si>
  <si>
    <t>三级职员(厅级正职)</t>
  </si>
  <si>
    <t>四级职员(厅级副职)</t>
  </si>
  <si>
    <t>助理级</t>
  </si>
  <si>
    <t>十一级岗位</t>
  </si>
  <si>
    <t>职位</t>
  </si>
  <si>
    <t>代码</t>
  </si>
  <si>
    <t>其他事业标准</t>
  </si>
  <si>
    <t>义务教育</t>
  </si>
  <si>
    <t>财拨事业</t>
  </si>
  <si>
    <t>市委党校</t>
  </si>
  <si>
    <t>空</t>
  </si>
  <si>
    <t>序号</t>
  </si>
  <si>
    <t>类别</t>
  </si>
  <si>
    <t>9月份调出人员，10月起停薪，则其不在本单位实际工作月数为3，故在应计月数栏填入：3。</t>
  </si>
  <si>
    <t>单位负责人(签名）：</t>
  </si>
  <si>
    <t>变动后在职人数</t>
  </si>
  <si>
    <t>增减人数</t>
  </si>
  <si>
    <t>千人计划总量</t>
  </si>
  <si>
    <t>在梅优秀人才总量</t>
  </si>
  <si>
    <t>年度首次核定总量</t>
  </si>
  <si>
    <t>业绩突出提取奖</t>
  </si>
  <si>
    <t>填报日期：</t>
  </si>
  <si>
    <t>单位：元</t>
  </si>
  <si>
    <t>合计</t>
  </si>
  <si>
    <t>变动前在职人数</t>
  </si>
  <si>
    <t>金额</t>
  </si>
  <si>
    <t>编制数</t>
  </si>
  <si>
    <t>本审批表[ 第   页/共   页 ]</t>
  </si>
  <si>
    <t>注：1、本表一式五份（单位、主管部门、人社工资、计划、财政各一份）；2、当单位有人员增加、减少、退休时要相应填报此表，仅用于年度内奖励性绩效工资总量变动申报核定。</t>
  </si>
  <si>
    <t>义务教育</t>
  </si>
  <si>
    <t>填报人签名：</t>
  </si>
  <si>
    <t>以上两类人员较为特殊，请注意认真填写，如有不明，请致电人社局工资科咨询。</t>
  </si>
  <si>
    <t>填报单位：</t>
  </si>
  <si>
    <t>变动后总量</t>
  </si>
  <si>
    <t>类别</t>
  </si>
  <si>
    <t>享受待遇代码</t>
  </si>
  <si>
    <t>姓名</t>
  </si>
  <si>
    <t>奖励性绩效基准水平</t>
  </si>
  <si>
    <t>年度奖励性绩效总量水平</t>
  </si>
  <si>
    <t>单位人员变动情况</t>
  </si>
  <si>
    <t>绩效相关基本项目</t>
  </si>
  <si>
    <t>现任职务
岗位</t>
  </si>
  <si>
    <t>实际职位代码</t>
  </si>
  <si>
    <t>编内临聘人员</t>
  </si>
  <si>
    <t>主管
单位
意见</t>
  </si>
  <si>
    <t>人社
部门
意见</t>
  </si>
  <si>
    <t>财政
部门
意见</t>
  </si>
  <si>
    <t xml:space="preserve">    3、本表适用于经费财政全额核拨事业单位，在职在编人员。如有不明请看填表说明，或电话咨询。     工资科联系电话：2128510，工作邮箱：mzgz@21cn.com</t>
  </si>
  <si>
    <t>其他</t>
  </si>
  <si>
    <t xml:space="preserve">备注说明 </t>
  </si>
  <si>
    <t>11、每年四月份开始首次核定单位所有人员绩效总量，首次审批后，请将审批月份之前的单位变动人员的绩效变动表一同送批。</t>
  </si>
  <si>
    <t xml:space="preserve">    此后的每月如有变动人员需调整绩效总量的，请及时同步做好相应的绩效变动审批，不要等到年底再做。</t>
  </si>
  <si>
    <t>(2013)年度</t>
  </si>
  <si>
    <r>
      <t xml:space="preserve">   </t>
    </r>
    <r>
      <rPr>
        <sz val="12"/>
        <rFont val="宋体"/>
        <family val="0"/>
      </rPr>
      <t xml:space="preserve">年 </t>
    </r>
    <r>
      <rPr>
        <sz val="12"/>
        <rFont val="宋体"/>
        <family val="0"/>
      </rPr>
      <t xml:space="preserve"> </t>
    </r>
    <r>
      <rPr>
        <sz val="12"/>
        <rFont val="宋体"/>
        <family val="0"/>
      </rPr>
      <t>月</t>
    </r>
    <r>
      <rPr>
        <sz val="12"/>
        <rFont val="宋体"/>
        <family val="0"/>
      </rPr>
      <t xml:space="preserve"> </t>
    </r>
    <r>
      <rPr>
        <sz val="12"/>
        <rFont val="宋体"/>
        <family val="0"/>
      </rPr>
      <t xml:space="preserve"> 日</t>
    </r>
  </si>
  <si>
    <t xml:space="preserve">    年   月   日</t>
  </si>
  <si>
    <r>
      <t xml:space="preserve"> </t>
    </r>
    <r>
      <rPr>
        <sz val="12"/>
        <rFont val="宋体"/>
        <family val="0"/>
      </rPr>
      <t xml:space="preserve">                 </t>
    </r>
    <r>
      <rPr>
        <sz val="12"/>
        <rFont val="宋体"/>
        <family val="0"/>
      </rPr>
      <t xml:space="preserve">年 </t>
    </r>
    <r>
      <rPr>
        <sz val="12"/>
        <rFont val="宋体"/>
        <family val="0"/>
      </rPr>
      <t xml:space="preserve">   </t>
    </r>
    <r>
      <rPr>
        <sz val="12"/>
        <rFont val="宋体"/>
        <family val="0"/>
      </rPr>
      <t>月</t>
    </r>
    <r>
      <rPr>
        <sz val="12"/>
        <rFont val="宋体"/>
        <family val="0"/>
      </rPr>
      <t xml:space="preserve">   </t>
    </r>
    <r>
      <rPr>
        <sz val="12"/>
        <rFont val="宋体"/>
        <family val="0"/>
      </rPr>
      <t xml:space="preserve"> 日</t>
    </r>
  </si>
  <si>
    <t>请按单位全称填写单位名称</t>
  </si>
  <si>
    <t>10、表中其他一般不填报，只有在特殊变动如补发补扣等时才需填写。</t>
  </si>
  <si>
    <t>本次变动绩效类别：</t>
  </si>
  <si>
    <t>其中：千人计划和在梅人才，2013年7月后的差额部份另行计算放在其他项目中。</t>
  </si>
  <si>
    <t>临聘人员的标准按财拨事业一样填报。</t>
  </si>
  <si>
    <t>9、千人计划和在梅优秀人才的享受职位代码请按其学历和职称对应的代码填写，不要按其实际职务岗位代码。</t>
  </si>
  <si>
    <t>单位性质：</t>
  </si>
  <si>
    <t>公益一类</t>
  </si>
  <si>
    <t>梅州市事业单位奖励性绩效工资总量变动申请审批表</t>
  </si>
  <si>
    <t>享受行政正科(新增差额)</t>
  </si>
  <si>
    <t>享受行政副处(新增差额)</t>
  </si>
  <si>
    <t>千人计划及在梅人才</t>
  </si>
  <si>
    <t>人员类别</t>
  </si>
  <si>
    <t>硕士(享受正科)</t>
  </si>
  <si>
    <t>博士或本科且副高(享受副处)</t>
  </si>
  <si>
    <t>享受正科</t>
  </si>
  <si>
    <t>享受副处</t>
  </si>
  <si>
    <t>千人计划</t>
  </si>
  <si>
    <t>在梅人才</t>
  </si>
  <si>
    <t>参考增减金额</t>
  </si>
  <si>
    <t>7月新增差额---仅高素质人才可选</t>
  </si>
  <si>
    <t>12、表中其他项目为：特殊变动增减，根据实际情况计算。如果不明白请电询工资科。</t>
  </si>
  <si>
    <t>以下内容不打印在审批表中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</si>
</sst>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dddd"/>
    <numFmt numFmtId="177" formatCode="yyyy&quot;年&quot;m&quot;月&quot;d&quot;日&quot;;@"/>
    <numFmt numFmtId="178" formatCode="0.00_ "/>
    <numFmt numFmtId="179" formatCode="0_ "/>
    <numFmt numFmtId="180" formatCode="yyyy&quot;年&quot;m&quot;月&quot;;@"/>
    <numFmt numFmtId="181" formatCode="mmm/yyyy"/>
    <numFmt numFmtId="182" formatCode="hh:mm:ss"/>
    <numFmt numFmtId="183" formatCode="0.00_);[Red]\(0.00\)"/>
    <numFmt numFmtId="184" formatCode="0_);[Red]\(0\)"/>
    <numFmt numFmtId="185" formatCode="m&quot;月&quot;d&quot;日&quot;;@"/>
  </numFmts>
  <fonts count="24">
    <font>
      <sz val="12"/>
      <name val="宋体"/>
      <family val="0"/>
    </font>
    <font>
      <sz val="9"/>
      <name val="宋体"/>
      <family val="0"/>
    </font>
    <font>
      <sz val="11"/>
      <name val="宋体"/>
      <family val="0"/>
    </font>
    <font>
      <b/>
      <sz val="12"/>
      <name val="宋体"/>
      <family val="0"/>
    </font>
    <font>
      <b/>
      <sz val="20"/>
      <name val="华文中宋"/>
      <family val="0"/>
    </font>
    <font>
      <sz val="12"/>
      <name val="黑体"/>
      <family val="0"/>
    </font>
    <font>
      <sz val="10"/>
      <name val="宋体"/>
      <family val="0"/>
    </font>
    <font>
      <b/>
      <sz val="9"/>
      <name val="宋体"/>
      <family val="0"/>
    </font>
    <font>
      <b/>
      <sz val="11"/>
      <name val="宋体"/>
      <family val="0"/>
    </font>
    <font>
      <sz val="10"/>
      <name val="Times New Roman"/>
      <family val="1"/>
    </font>
    <font>
      <b/>
      <sz val="16"/>
      <name val="宋体"/>
      <family val="0"/>
    </font>
    <font>
      <b/>
      <sz val="9"/>
      <color indexed="10"/>
      <name val="宋体"/>
      <family val="0"/>
    </font>
    <font>
      <sz val="9"/>
      <color indexed="22"/>
      <name val="宋体"/>
      <family val="0"/>
    </font>
    <font>
      <sz val="14"/>
      <color indexed="10"/>
      <name val="宋体"/>
      <family val="0"/>
    </font>
    <font>
      <sz val="12"/>
      <color indexed="12"/>
      <name val="宋体"/>
      <family val="0"/>
    </font>
    <font>
      <sz val="12"/>
      <color indexed="10"/>
      <name val="宋体"/>
      <family val="0"/>
    </font>
    <font>
      <sz val="12"/>
      <color indexed="20"/>
      <name val="宋体"/>
      <family val="0"/>
    </font>
    <font>
      <b/>
      <sz val="10"/>
      <name val="宋体"/>
      <family val="0"/>
    </font>
    <font>
      <b/>
      <sz val="11"/>
      <color indexed="10"/>
      <name val="宋体"/>
      <family val="0"/>
    </font>
    <font>
      <sz val="9"/>
      <color indexed="9"/>
      <name val="宋体"/>
      <family val="0"/>
    </font>
    <font>
      <b/>
      <sz val="10"/>
      <color indexed="10"/>
      <name val="宋体"/>
      <family val="0"/>
    </font>
    <font>
      <sz val="11"/>
      <color indexed="10"/>
      <name val="宋体"/>
      <family val="0"/>
    </font>
    <font>
      <sz val="11"/>
      <color indexed="12"/>
      <name val="宋体"/>
      <family val="0"/>
    </font>
    <font>
      <b/>
      <sz val="8"/>
      <name val="宋体"/>
      <family val="2"/>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7">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6" fillId="0" borderId="1" xfId="0" applyFont="1" applyBorder="1" applyAlignment="1">
      <alignment horizontal="center" vertical="center" wrapText="1"/>
    </xf>
    <xf numFmtId="0" fontId="2" fillId="0" borderId="2" xfId="0" applyFont="1" applyBorder="1" applyAlignment="1">
      <alignment vertical="center" wrapText="1"/>
    </xf>
    <xf numFmtId="0" fontId="0" fillId="0" borderId="0" xfId="0" applyBorder="1" applyAlignment="1">
      <alignment/>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wrapText="1"/>
    </xf>
    <xf numFmtId="0" fontId="6" fillId="0" borderId="1" xfId="16" applyFont="1" applyFill="1" applyBorder="1" applyAlignment="1">
      <alignment horizontal="center" vertical="center"/>
      <protection/>
    </xf>
    <xf numFmtId="0" fontId="0" fillId="0" borderId="1" xfId="0" applyFont="1" applyBorder="1" applyAlignment="1">
      <alignment horizontal="center"/>
    </xf>
    <xf numFmtId="0" fontId="0"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xf>
    <xf numFmtId="49" fontId="1" fillId="0" borderId="0" xfId="0" applyNumberFormat="1" applyFont="1" applyAlignment="1">
      <alignment horizontal="center" vertical="center"/>
    </xf>
    <xf numFmtId="0"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1" fillId="0" borderId="1" xfId="0" applyFont="1" applyBorder="1" applyAlignment="1">
      <alignment horizontal="center" vertical="center" shrinkToFit="1"/>
    </xf>
    <xf numFmtId="0" fontId="1" fillId="0" borderId="0" xfId="0" applyFont="1" applyAlignment="1">
      <alignment horizontal="center" vertical="center" wrapText="1"/>
    </xf>
    <xf numFmtId="0" fontId="6" fillId="0" borderId="7" xfId="0" applyFont="1" applyBorder="1" applyAlignment="1">
      <alignment horizontal="center" vertical="center"/>
    </xf>
    <xf numFmtId="0" fontId="1" fillId="0" borderId="0"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178" fontId="6" fillId="0" borderId="1" xfId="16" applyNumberFormat="1" applyFont="1" applyFill="1" applyBorder="1" applyAlignment="1">
      <alignment horizontal="center" vertical="center" wrapText="1"/>
      <protection/>
    </xf>
    <xf numFmtId="178" fontId="0" fillId="0" borderId="0" xfId="0" applyNumberFormat="1" applyAlignment="1">
      <alignment wrapText="1"/>
    </xf>
    <xf numFmtId="0" fontId="1" fillId="0" borderId="8"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6" fillId="0" borderId="6" xfId="0" applyFont="1" applyBorder="1" applyAlignment="1">
      <alignment horizontal="left" vertical="center" wrapText="1"/>
    </xf>
    <xf numFmtId="0" fontId="0" fillId="2" borderId="0" xfId="0" applyFill="1" applyBorder="1" applyAlignment="1">
      <alignment/>
    </xf>
    <xf numFmtId="0" fontId="10" fillId="2" borderId="0" xfId="0" applyFont="1" applyFill="1" applyBorder="1" applyAlignment="1">
      <alignment/>
    </xf>
    <xf numFmtId="0" fontId="0" fillId="2" borderId="0" xfId="0" applyFill="1" applyBorder="1" applyAlignment="1">
      <alignment horizontal="center"/>
    </xf>
    <xf numFmtId="0" fontId="15" fillId="2" borderId="0" xfId="0" applyFont="1" applyFill="1" applyBorder="1" applyAlignment="1">
      <alignment/>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14" fontId="12" fillId="0" borderId="0"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xf>
    <xf numFmtId="0" fontId="1" fillId="0" borderId="1" xfId="0" applyNumberFormat="1" applyFont="1" applyBorder="1" applyAlignment="1">
      <alignment/>
    </xf>
    <xf numFmtId="0" fontId="19" fillId="0" borderId="0" xfId="0" applyFont="1" applyFill="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wrapText="1"/>
    </xf>
    <xf numFmtId="0" fontId="1" fillId="0" borderId="0" xfId="0" applyFont="1" applyAlignment="1">
      <alignment wrapText="1"/>
    </xf>
    <xf numFmtId="0" fontId="4" fillId="0" borderId="0" xfId="0" applyFont="1" applyBorder="1" applyAlignment="1">
      <alignment horizontal="center" vertical="center" wrapText="1"/>
    </xf>
    <xf numFmtId="14" fontId="12" fillId="0" borderId="0" xfId="0" applyNumberFormat="1" applyFont="1" applyFill="1" applyBorder="1" applyAlignment="1">
      <alignment vertical="center"/>
    </xf>
    <xf numFmtId="0" fontId="8" fillId="0" borderId="1" xfId="0" applyFont="1" applyBorder="1" applyAlignment="1">
      <alignment horizontal="center" vertical="center" shrinkToFit="1"/>
    </xf>
    <xf numFmtId="185" fontId="1" fillId="0" borderId="1" xfId="0" applyNumberFormat="1" applyFont="1" applyBorder="1" applyAlignment="1">
      <alignment horizontal="center" vertical="center" wrapText="1"/>
    </xf>
    <xf numFmtId="185" fontId="1" fillId="0" borderId="1" xfId="0" applyNumberFormat="1" applyFont="1" applyBorder="1" applyAlignment="1" applyProtection="1">
      <alignment horizontal="center" vertical="center" wrapText="1"/>
      <protection/>
    </xf>
    <xf numFmtId="185" fontId="6" fillId="0" borderId="1" xfId="0" applyNumberFormat="1" applyFont="1" applyBorder="1" applyAlignment="1">
      <alignment horizontal="center" vertical="center" wrapText="1"/>
    </xf>
    <xf numFmtId="185" fontId="2" fillId="0" borderId="1" xfId="0" applyNumberFormat="1" applyFont="1" applyBorder="1" applyAlignment="1">
      <alignment horizontal="center" vertical="center" wrapText="1"/>
    </xf>
    <xf numFmtId="185" fontId="2" fillId="0" borderId="1" xfId="0" applyNumberFormat="1" applyFont="1" applyBorder="1" applyAlignment="1">
      <alignment horizontal="center" vertical="center"/>
    </xf>
    <xf numFmtId="185" fontId="2" fillId="0" borderId="1" xfId="0" applyNumberFormat="1" applyFont="1" applyBorder="1" applyAlignment="1">
      <alignment vertical="center"/>
    </xf>
    <xf numFmtId="0" fontId="6" fillId="0" borderId="6" xfId="0" applyFont="1" applyBorder="1" applyAlignment="1">
      <alignment horizontal="center" vertical="center" shrinkToFit="1"/>
    </xf>
    <xf numFmtId="179" fontId="1" fillId="0" borderId="1" xfId="0" applyNumberFormat="1" applyFont="1" applyBorder="1" applyAlignment="1">
      <alignment/>
    </xf>
    <xf numFmtId="0" fontId="1" fillId="0" borderId="0" xfId="0" applyFont="1" applyAlignment="1">
      <alignment horizontal="center"/>
    </xf>
    <xf numFmtId="49" fontId="1" fillId="0" borderId="1" xfId="0" applyNumberFormat="1" applyFont="1" applyBorder="1" applyAlignment="1">
      <alignment horizontal="center" vertical="center"/>
    </xf>
    <xf numFmtId="0" fontId="0" fillId="2" borderId="0" xfId="0" applyFill="1" applyBorder="1" applyAlignment="1">
      <alignment horizontal="left"/>
    </xf>
    <xf numFmtId="0" fontId="1" fillId="0" borderId="4" xfId="0" applyFont="1" applyFill="1" applyBorder="1" applyAlignment="1">
      <alignment horizontal="center" vertical="center" wrapText="1"/>
    </xf>
    <xf numFmtId="0" fontId="6"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shrinkToFit="1"/>
    </xf>
    <xf numFmtId="0" fontId="6" fillId="0" borderId="12" xfId="0" applyFont="1" applyBorder="1" applyAlignment="1">
      <alignment horizontal="center" vertical="center" shrinkToFit="1"/>
    </xf>
    <xf numFmtId="0" fontId="1" fillId="0" borderId="7" xfId="0" applyFont="1" applyBorder="1" applyAlignment="1">
      <alignment horizontal="right" vertical="center"/>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5"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2" fillId="0" borderId="16" xfId="0" applyFont="1" applyBorder="1" applyAlignment="1">
      <alignment horizontal="center" vertical="center"/>
    </xf>
    <xf numFmtId="0" fontId="1" fillId="0" borderId="16" xfId="0" applyFont="1" applyBorder="1" applyAlignment="1">
      <alignment horizontal="right"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14" fontId="12" fillId="0" borderId="16" xfId="0" applyNumberFormat="1" applyFont="1" applyFill="1" applyBorder="1" applyAlignment="1">
      <alignment horizontal="center"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8" fillId="0" borderId="16"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6" fillId="0" borderId="6" xfId="0" applyFont="1" applyBorder="1" applyAlignment="1">
      <alignment horizontal="righ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178" fontId="6" fillId="0" borderId="8" xfId="0" applyNumberFormat="1" applyFont="1" applyBorder="1" applyAlignment="1">
      <alignment horizontal="center" vertical="center"/>
    </xf>
    <xf numFmtId="178" fontId="6" fillId="0" borderId="7"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6" fillId="0" borderId="8"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6" fillId="0" borderId="1" xfId="16" applyFont="1" applyFill="1" applyBorder="1" applyAlignment="1">
      <alignment horizontal="center" vertical="center"/>
      <protection/>
    </xf>
    <xf numFmtId="0" fontId="2" fillId="0" borderId="8"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horizontal="center" vertical="center" wrapText="1"/>
    </xf>
    <xf numFmtId="179" fontId="5" fillId="0" borderId="17"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 xfId="0" applyFont="1" applyBorder="1" applyAlignment="1">
      <alignment horizontal="center"/>
    </xf>
    <xf numFmtId="0" fontId="6" fillId="0" borderId="6" xfId="0" applyFont="1" applyBorder="1" applyAlignment="1">
      <alignment horizontal="center" vertical="center" wrapText="1"/>
    </xf>
    <xf numFmtId="0" fontId="8" fillId="0" borderId="8"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3" xfId="16" applyFont="1" applyFill="1" applyBorder="1" applyAlignment="1">
      <alignment horizontal="center" vertical="center" wrapText="1"/>
      <protection/>
    </xf>
    <xf numFmtId="0" fontId="6" fillId="0" borderId="11" xfId="16" applyFont="1" applyFill="1" applyBorder="1" applyAlignment="1">
      <alignment horizontal="center" vertical="center" wrapText="1"/>
      <protection/>
    </xf>
    <xf numFmtId="0" fontId="6" fillId="0" borderId="3" xfId="16" applyFont="1" applyFill="1" applyBorder="1" applyAlignment="1">
      <alignment horizontal="center" vertical="center"/>
      <protection/>
    </xf>
    <xf numFmtId="0" fontId="6" fillId="0" borderId="4" xfId="16" applyFont="1" applyFill="1" applyBorder="1" applyAlignment="1">
      <alignment horizontal="center" vertical="center"/>
      <protection/>
    </xf>
    <xf numFmtId="0" fontId="6" fillId="0" borderId="11" xfId="16" applyFont="1" applyFill="1" applyBorder="1" applyAlignment="1">
      <alignment horizontal="center" vertical="center"/>
      <protection/>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0" fillId="0" borderId="1" xfId="0" applyBorder="1" applyAlignment="1">
      <alignment horizontal="center"/>
    </xf>
    <xf numFmtId="0" fontId="10" fillId="2" borderId="0" xfId="0" applyFont="1" applyFill="1" applyBorder="1" applyAlignment="1">
      <alignment horizontal="center"/>
    </xf>
  </cellXfs>
  <cellStyles count="7">
    <cellStyle name="Normal" xfId="0"/>
    <cellStyle name="Percent" xfId="15"/>
    <cellStyle name="常规_2010年新增(调整）津贴测算" xfId="16"/>
    <cellStyle name="Currency" xfId="17"/>
    <cellStyle name="Currency [0]" xfId="18"/>
    <cellStyle name="Comma" xfId="19"/>
    <cellStyle name="Comma [0]"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sheetPr>
  <dimension ref="A1:AM30"/>
  <sheetViews>
    <sheetView tabSelected="1" workbookViewId="0" topLeftCell="A1">
      <selection activeCell="Y8" sqref="Y8"/>
    </sheetView>
  </sheetViews>
  <sheetFormatPr defaultColWidth="9.00390625" defaultRowHeight="14.25"/>
  <cols>
    <col min="1" max="1" width="3.00390625" style="0" customWidth="1"/>
    <col min="2" max="2" width="7.375" style="0" customWidth="1"/>
    <col min="3" max="3" width="8.25390625" style="0" customWidth="1"/>
    <col min="4" max="4" width="4.25390625" style="0" customWidth="1"/>
    <col min="5" max="5" width="4.125" style="0" customWidth="1"/>
    <col min="6" max="6" width="6.625" style="0" customWidth="1"/>
    <col min="7" max="7" width="7.25390625" style="6" customWidth="1"/>
    <col min="8" max="8" width="10.375" style="0" customWidth="1"/>
    <col min="9" max="9" width="8.875" style="0" customWidth="1"/>
    <col min="10" max="10" width="4.25390625" style="0" customWidth="1"/>
    <col min="11" max="11" width="11.00390625" style="0" customWidth="1"/>
    <col min="12" max="12" width="4.75390625" style="0" customWidth="1"/>
    <col min="13" max="13" width="7.25390625" style="0" customWidth="1"/>
    <col min="14" max="14" width="0.5" style="10" customWidth="1"/>
    <col min="15" max="15" width="8.375" style="0" customWidth="1"/>
    <col min="16" max="16" width="7.50390625" style="0" customWidth="1"/>
    <col min="17" max="17" width="7.625" style="0" customWidth="1"/>
    <col min="18" max="18" width="5.75390625" style="0" customWidth="1"/>
    <col min="19" max="19" width="6.75390625" style="0" customWidth="1"/>
    <col min="20" max="20" width="1.12109375" style="0" customWidth="1"/>
    <col min="21" max="21" width="2.00390625" style="0" customWidth="1"/>
    <col min="22" max="22" width="5.875" style="0" customWidth="1"/>
    <col min="23" max="23" width="6.75390625" style="10" customWidth="1"/>
    <col min="24" max="24" width="4.125" style="10" customWidth="1"/>
    <col min="25" max="25" width="3.25390625" style="0" customWidth="1"/>
    <col min="26" max="26" width="15.875" style="0" hidden="1" customWidth="1"/>
    <col min="27" max="27" width="23.50390625" style="39" hidden="1" customWidth="1"/>
    <col min="28" max="28" width="5.125" style="6" hidden="1" customWidth="1"/>
    <col min="29" max="29" width="6.625" style="0" hidden="1" customWidth="1"/>
    <col min="30" max="30" width="5.25390625" style="0" hidden="1" customWidth="1"/>
    <col min="31" max="31" width="5.75390625" style="0" hidden="1" customWidth="1"/>
    <col min="32" max="32" width="6.875" style="0" hidden="1" customWidth="1"/>
    <col min="33" max="33" width="7.50390625" style="0" hidden="1" customWidth="1"/>
    <col min="34" max="34" width="7.875" style="0" hidden="1" customWidth="1"/>
    <col min="35" max="35" width="7.625" style="0" hidden="1" customWidth="1"/>
    <col min="36" max="36" width="3.75390625" style="6" hidden="1" customWidth="1"/>
    <col min="37" max="37" width="3.625" style="35" hidden="1" customWidth="1"/>
    <col min="38" max="38" width="8.625" style="35" hidden="1" customWidth="1"/>
    <col min="39" max="39" width="3.25390625" style="73" hidden="1" customWidth="1"/>
    <col min="40" max="40" width="3.50390625" style="0" customWidth="1"/>
  </cols>
  <sheetData>
    <row r="1" spans="1:39" ht="29.25" customHeight="1">
      <c r="A1" s="134" t="s">
        <v>127</v>
      </c>
      <c r="B1" s="134"/>
      <c r="C1" s="134"/>
      <c r="D1" s="134"/>
      <c r="E1" s="134"/>
      <c r="F1" s="134"/>
      <c r="G1" s="134"/>
      <c r="H1" s="134"/>
      <c r="I1" s="134"/>
      <c r="J1" s="134"/>
      <c r="K1" s="134"/>
      <c r="L1" s="134"/>
      <c r="M1" s="134"/>
      <c r="N1" s="134"/>
      <c r="O1" s="134"/>
      <c r="P1" s="134"/>
      <c r="Q1" s="134"/>
      <c r="R1" s="134"/>
      <c r="S1" s="134"/>
      <c r="T1" s="33"/>
      <c r="U1" s="33"/>
      <c r="V1" s="33"/>
      <c r="W1" s="62"/>
      <c r="X1" s="62"/>
      <c r="Z1" s="138" t="s">
        <v>67</v>
      </c>
      <c r="AA1" s="138"/>
      <c r="AB1" s="8" t="s">
        <v>68</v>
      </c>
      <c r="AC1" s="8" t="s">
        <v>69</v>
      </c>
      <c r="AD1" s="8" t="s">
        <v>70</v>
      </c>
      <c r="AE1" s="8" t="s">
        <v>61</v>
      </c>
      <c r="AF1" s="26" t="s">
        <v>136</v>
      </c>
      <c r="AG1" s="26" t="s">
        <v>137</v>
      </c>
      <c r="AH1" s="26" t="s">
        <v>128</v>
      </c>
      <c r="AI1" s="76" t="s">
        <v>129</v>
      </c>
      <c r="AJ1" s="8" t="s">
        <v>73</v>
      </c>
      <c r="AK1" s="26" t="s">
        <v>74</v>
      </c>
      <c r="AL1" s="22" t="s">
        <v>75</v>
      </c>
      <c r="AM1" s="22" t="s">
        <v>62</v>
      </c>
    </row>
    <row r="2" spans="1:39" ht="18" customHeight="1" thickBot="1">
      <c r="A2" s="135" t="s">
        <v>115</v>
      </c>
      <c r="B2" s="135"/>
      <c r="C2" s="135"/>
      <c r="D2" s="135"/>
      <c r="E2" s="135"/>
      <c r="F2" s="135"/>
      <c r="G2" s="135"/>
      <c r="H2" s="135"/>
      <c r="I2" s="135"/>
      <c r="J2" s="135"/>
      <c r="K2" s="135"/>
      <c r="L2" s="135"/>
      <c r="M2" s="135"/>
      <c r="N2" s="135"/>
      <c r="O2" s="135"/>
      <c r="P2" s="135"/>
      <c r="Q2" s="135"/>
      <c r="R2" s="135"/>
      <c r="S2" s="135"/>
      <c r="T2" s="41"/>
      <c r="U2" s="41"/>
      <c r="V2" s="80" t="s">
        <v>141</v>
      </c>
      <c r="W2" s="81"/>
      <c r="X2" s="41"/>
      <c r="Z2" s="131" t="s">
        <v>63</v>
      </c>
      <c r="AA2" s="131"/>
      <c r="AB2" s="21">
        <v>103</v>
      </c>
      <c r="AC2" s="21">
        <v>1270</v>
      </c>
      <c r="AD2" s="21"/>
      <c r="AE2" s="21"/>
      <c r="AF2" s="21">
        <v>4630</v>
      </c>
      <c r="AG2" s="21">
        <v>4630</v>
      </c>
      <c r="AH2" s="21">
        <v>-10</v>
      </c>
      <c r="AI2" s="21">
        <v>20</v>
      </c>
      <c r="AJ2" s="21">
        <v>0</v>
      </c>
      <c r="AK2" s="37">
        <v>1</v>
      </c>
      <c r="AL2" s="25" t="s">
        <v>71</v>
      </c>
      <c r="AM2" s="74">
        <v>2</v>
      </c>
    </row>
    <row r="3" spans="1:39" ht="21" customHeight="1" thickTop="1">
      <c r="A3" s="98" t="s">
        <v>95</v>
      </c>
      <c r="B3" s="98"/>
      <c r="C3" s="105" t="s">
        <v>119</v>
      </c>
      <c r="D3" s="105"/>
      <c r="E3" s="105"/>
      <c r="F3" s="105"/>
      <c r="G3" s="105"/>
      <c r="H3" s="105"/>
      <c r="I3" s="99" t="s">
        <v>125</v>
      </c>
      <c r="J3" s="99"/>
      <c r="K3" s="24" t="s">
        <v>126</v>
      </c>
      <c r="L3" s="24"/>
      <c r="M3" s="58"/>
      <c r="N3" s="103" t="s">
        <v>84</v>
      </c>
      <c r="O3" s="104"/>
      <c r="P3" s="102" t="str">
        <f ca="1">TEXT(TODAY(),"yyyy年mm月dd日")</f>
        <v>2013年10月11日</v>
      </c>
      <c r="Q3" s="102"/>
      <c r="R3" s="54"/>
      <c r="S3" s="30" t="s">
        <v>85</v>
      </c>
      <c r="T3" s="30"/>
      <c r="U3" s="30"/>
      <c r="V3" s="82"/>
      <c r="W3" s="83"/>
      <c r="X3" s="32"/>
      <c r="Z3" s="131" t="s">
        <v>64</v>
      </c>
      <c r="AA3" s="131"/>
      <c r="AB3" s="21">
        <v>104</v>
      </c>
      <c r="AC3" s="21">
        <v>1190</v>
      </c>
      <c r="AD3" s="21"/>
      <c r="AE3" s="21"/>
      <c r="AF3" s="21">
        <v>4200</v>
      </c>
      <c r="AG3" s="21">
        <v>4200</v>
      </c>
      <c r="AH3" s="21">
        <v>10</v>
      </c>
      <c r="AI3" s="21">
        <v>40</v>
      </c>
      <c r="AJ3" s="21">
        <v>0</v>
      </c>
      <c r="AK3" s="37">
        <v>2</v>
      </c>
      <c r="AL3" s="25" t="s">
        <v>92</v>
      </c>
      <c r="AM3" s="74">
        <v>3</v>
      </c>
    </row>
    <row r="4" spans="1:39" ht="19.5" customHeight="1">
      <c r="A4" s="78" t="s">
        <v>7</v>
      </c>
      <c r="B4" s="79"/>
      <c r="C4" s="79"/>
      <c r="D4" s="79"/>
      <c r="E4" s="79"/>
      <c r="F4" s="79"/>
      <c r="G4" s="79"/>
      <c r="H4" s="79"/>
      <c r="I4" s="79"/>
      <c r="J4" s="89" t="s">
        <v>121</v>
      </c>
      <c r="K4" s="89"/>
      <c r="L4" s="106" t="s">
        <v>71</v>
      </c>
      <c r="M4" s="107"/>
      <c r="N4" s="11"/>
      <c r="O4" s="77" t="s">
        <v>10</v>
      </c>
      <c r="P4" s="100"/>
      <c r="Q4" s="100"/>
      <c r="R4" s="100"/>
      <c r="S4" s="101"/>
      <c r="T4" s="42"/>
      <c r="U4" s="42"/>
      <c r="V4" s="86" t="s">
        <v>138</v>
      </c>
      <c r="W4" s="86" t="s">
        <v>139</v>
      </c>
      <c r="X4" s="42"/>
      <c r="Z4" s="131" t="s">
        <v>13</v>
      </c>
      <c r="AA4" s="131"/>
      <c r="AB4" s="21">
        <v>105</v>
      </c>
      <c r="AC4" s="21">
        <v>1120</v>
      </c>
      <c r="AD4" s="21"/>
      <c r="AE4" s="21"/>
      <c r="AF4" s="21">
        <v>3790</v>
      </c>
      <c r="AG4" s="21">
        <v>3790</v>
      </c>
      <c r="AH4" s="21">
        <v>40</v>
      </c>
      <c r="AI4" s="21">
        <v>70</v>
      </c>
      <c r="AJ4" s="21">
        <v>0</v>
      </c>
      <c r="AK4" s="37">
        <v>3</v>
      </c>
      <c r="AL4" s="25" t="s">
        <v>72</v>
      </c>
      <c r="AM4" s="74">
        <v>4</v>
      </c>
    </row>
    <row r="5" spans="1:39" s="1" customFormat="1" ht="23.25" customHeight="1">
      <c r="A5" s="132" t="s">
        <v>1</v>
      </c>
      <c r="B5" s="133" t="s">
        <v>102</v>
      </c>
      <c r="C5" s="133"/>
      <c r="D5" s="133"/>
      <c r="E5" s="133"/>
      <c r="F5" s="133"/>
      <c r="G5" s="133"/>
      <c r="H5" s="133" t="s">
        <v>103</v>
      </c>
      <c r="I5" s="133"/>
      <c r="J5" s="133"/>
      <c r="K5" s="133"/>
      <c r="L5" s="136" t="s">
        <v>111</v>
      </c>
      <c r="M5" s="77" t="s">
        <v>112</v>
      </c>
      <c r="N5" s="12"/>
      <c r="O5" s="26" t="s">
        <v>82</v>
      </c>
      <c r="P5" s="26" t="s">
        <v>80</v>
      </c>
      <c r="Q5" s="26" t="s">
        <v>81</v>
      </c>
      <c r="R5" s="26" t="s">
        <v>106</v>
      </c>
      <c r="S5" s="26" t="s">
        <v>83</v>
      </c>
      <c r="T5" s="32"/>
      <c r="U5" s="32"/>
      <c r="V5" s="86"/>
      <c r="W5" s="86"/>
      <c r="X5" s="32"/>
      <c r="Z5" s="131" t="s">
        <v>14</v>
      </c>
      <c r="AA5" s="131"/>
      <c r="AB5" s="21">
        <v>106</v>
      </c>
      <c r="AC5" s="8">
        <v>1030</v>
      </c>
      <c r="AD5" s="8"/>
      <c r="AE5" s="8"/>
      <c r="AF5" s="8">
        <v>3410</v>
      </c>
      <c r="AG5" s="8">
        <v>3410</v>
      </c>
      <c r="AH5" s="8">
        <v>60</v>
      </c>
      <c r="AI5" s="8">
        <v>90</v>
      </c>
      <c r="AJ5" s="21">
        <v>0</v>
      </c>
      <c r="AK5" s="26">
        <v>4</v>
      </c>
      <c r="AL5" s="26" t="s">
        <v>136</v>
      </c>
      <c r="AM5" s="26">
        <v>5</v>
      </c>
    </row>
    <row r="6" spans="1:39" s="1" customFormat="1" ht="36" customHeight="1">
      <c r="A6" s="132"/>
      <c r="B6" s="8" t="s">
        <v>99</v>
      </c>
      <c r="C6" s="8" t="s">
        <v>104</v>
      </c>
      <c r="D6" s="8" t="s">
        <v>105</v>
      </c>
      <c r="E6" s="8" t="s">
        <v>98</v>
      </c>
      <c r="F6" s="8" t="s">
        <v>131</v>
      </c>
      <c r="G6" s="8" t="s">
        <v>6</v>
      </c>
      <c r="H6" s="8" t="s">
        <v>4</v>
      </c>
      <c r="I6" s="8" t="s">
        <v>100</v>
      </c>
      <c r="J6" s="8" t="s">
        <v>5</v>
      </c>
      <c r="K6" s="8" t="s">
        <v>101</v>
      </c>
      <c r="L6" s="137"/>
      <c r="M6" s="77"/>
      <c r="N6" s="12"/>
      <c r="O6" s="50"/>
      <c r="P6" s="51"/>
      <c r="Q6" s="51"/>
      <c r="R6" s="51"/>
      <c r="S6" s="55"/>
      <c r="T6" s="43"/>
      <c r="U6" s="43"/>
      <c r="V6" s="86"/>
      <c r="W6" s="86"/>
      <c r="X6" s="43"/>
      <c r="Z6" s="131" t="s">
        <v>15</v>
      </c>
      <c r="AA6" s="131"/>
      <c r="AB6" s="21">
        <v>107</v>
      </c>
      <c r="AC6" s="8">
        <v>970</v>
      </c>
      <c r="AD6" s="8">
        <v>1070</v>
      </c>
      <c r="AE6" s="8"/>
      <c r="AF6" s="8">
        <v>3040</v>
      </c>
      <c r="AG6" s="8">
        <v>3040</v>
      </c>
      <c r="AH6" s="8">
        <v>90</v>
      </c>
      <c r="AI6" s="8">
        <v>120</v>
      </c>
      <c r="AJ6" s="21">
        <v>0</v>
      </c>
      <c r="AK6" s="26">
        <v>5</v>
      </c>
      <c r="AL6" s="26" t="s">
        <v>137</v>
      </c>
      <c r="AM6" s="26">
        <v>6</v>
      </c>
    </row>
    <row r="7" spans="1:39" s="1" customFormat="1" ht="20.25" customHeight="1">
      <c r="A7" s="3">
        <v>1</v>
      </c>
      <c r="B7" s="29"/>
      <c r="C7" s="26"/>
      <c r="D7" s="52"/>
      <c r="E7" s="53"/>
      <c r="F7" s="52"/>
      <c r="G7" s="26"/>
      <c r="H7" s="26"/>
      <c r="I7" s="53">
        <f>IF(COUNTA(D7,E7,F7)=3,IF(D7=E7,VLOOKUP($D7,$AB$2:$AJ$30,VLOOKUP(F7,$AL$2:$AM$6,2,0),0),VLOOKUP($E7,$AB$2:$AJ$30,VLOOKUP(F7,$AL$2:$AM$6,2,0),0)-VLOOKUP($D7,$AB$2:$AJ$30,VLOOKUP(F7,$AL$2:$AM$6,2,0),0)),0)</f>
        <v>0</v>
      </c>
      <c r="J7" s="26"/>
      <c r="K7" s="26">
        <f>IF(G7="新增人员",I7*J7+ROUND((H7+I7)/12*J7+0.4,0),0-(I7*J7+ROUND((H7+I7)/12*J7+0.4,0)))+L7</f>
        <v>0</v>
      </c>
      <c r="L7" s="40"/>
      <c r="M7" s="40"/>
      <c r="N7" s="12"/>
      <c r="O7" s="8" t="s">
        <v>8</v>
      </c>
      <c r="P7" s="8" t="s">
        <v>9</v>
      </c>
      <c r="Q7" s="8" t="s">
        <v>97</v>
      </c>
      <c r="R7" s="77" t="s">
        <v>96</v>
      </c>
      <c r="S7" s="101"/>
      <c r="T7" s="42"/>
      <c r="U7" s="42"/>
      <c r="V7" s="8">
        <f>W7*J7+ROUND(W7/12*J7,0)</f>
        <v>0</v>
      </c>
      <c r="W7" s="8">
        <f>IF(D7&lt;&gt;E7,VLOOKUP($D7,$AB$2:$AJ$26,VLOOKUP($E7,$AL$8:$AM$9,2,0),0),0)</f>
        <v>0</v>
      </c>
      <c r="X7" s="42"/>
      <c r="Z7" s="131" t="s">
        <v>16</v>
      </c>
      <c r="AA7" s="131"/>
      <c r="AB7" s="21">
        <v>108</v>
      </c>
      <c r="AC7" s="8">
        <v>900</v>
      </c>
      <c r="AD7" s="8">
        <v>1020</v>
      </c>
      <c r="AE7" s="8"/>
      <c r="AF7" s="8">
        <v>2700</v>
      </c>
      <c r="AG7" s="8">
        <v>2700</v>
      </c>
      <c r="AH7" s="8">
        <v>110</v>
      </c>
      <c r="AI7" s="8">
        <v>140</v>
      </c>
      <c r="AJ7" s="21">
        <v>0</v>
      </c>
      <c r="AK7" s="32"/>
      <c r="AL7" s="30"/>
      <c r="AM7" s="30"/>
    </row>
    <row r="8" spans="1:39" s="1" customFormat="1" ht="20.25" customHeight="1">
      <c r="A8" s="3">
        <v>2</v>
      </c>
      <c r="B8" s="26"/>
      <c r="C8" s="26"/>
      <c r="D8" s="52"/>
      <c r="E8" s="53"/>
      <c r="F8" s="52"/>
      <c r="G8" s="26"/>
      <c r="H8" s="26"/>
      <c r="I8" s="53">
        <f>IF(COUNTA(D8,E8,F8)=3,IF(D8=E8,VLOOKUP($D8,$AB$2:$AJ$30,VLOOKUP(F8,$AL$2:$AM$6,2,0),0),VLOOKUP($E8,$AB$2:$AJ$30,VLOOKUP(F8,$AL$2:$AM$6,2,0),0)-VLOOKUP($D8,$AB$2:$AJ$30,VLOOKUP(F8,$AL$2:$AM$6,2,0),0)),0)</f>
        <v>0</v>
      </c>
      <c r="J8" s="26"/>
      <c r="K8" s="26">
        <f aca="true" t="shared" si="0" ref="K8:K16">IF(G8="新增人员",I8*J8+ROUND((H8+I8)/12*J8+0.4,0),0-(I8*J8+ROUND((H8+I8)/12*J8+0.4,0)))+L8</f>
        <v>0</v>
      </c>
      <c r="L8" s="40"/>
      <c r="M8" s="40"/>
      <c r="N8" s="12"/>
      <c r="O8" s="65"/>
      <c r="P8" s="8"/>
      <c r="Q8" s="26"/>
      <c r="R8" s="87">
        <f>IF(P8&lt;&gt;0,P8+O6+$P$6+$Q$6+$R$6,0)</f>
        <v>0</v>
      </c>
      <c r="S8" s="88"/>
      <c r="T8" s="42"/>
      <c r="U8" s="42"/>
      <c r="V8" s="8">
        <f aca="true" t="shared" si="1" ref="V8:V16">W8*J8+ROUND(W8/12*J8,0)</f>
        <v>0</v>
      </c>
      <c r="W8" s="8">
        <f aca="true" t="shared" si="2" ref="W8:W16">IF(D8&lt;&gt;E8,VLOOKUP($D8,$AB$2:$AJ$26,VLOOKUP($E8,$AL$8:$AM$9,2,0),0),0)</f>
        <v>0</v>
      </c>
      <c r="X8" s="63"/>
      <c r="Z8" s="131" t="s">
        <v>17</v>
      </c>
      <c r="AA8" s="131"/>
      <c r="AB8" s="21">
        <v>109</v>
      </c>
      <c r="AC8" s="8">
        <v>850</v>
      </c>
      <c r="AD8" s="8">
        <v>920</v>
      </c>
      <c r="AE8" s="8"/>
      <c r="AF8" s="8">
        <v>2430</v>
      </c>
      <c r="AG8" s="8">
        <v>2430</v>
      </c>
      <c r="AH8" s="8">
        <v>140</v>
      </c>
      <c r="AI8" s="8">
        <v>170</v>
      </c>
      <c r="AJ8" s="21">
        <v>0</v>
      </c>
      <c r="AK8" s="32"/>
      <c r="AL8" s="26">
        <v>600</v>
      </c>
      <c r="AM8" s="26">
        <v>7</v>
      </c>
    </row>
    <row r="9" spans="1:39" s="1" customFormat="1" ht="20.25" customHeight="1">
      <c r="A9" s="3">
        <v>3</v>
      </c>
      <c r="B9" s="26"/>
      <c r="C9" s="26"/>
      <c r="D9" s="52"/>
      <c r="E9" s="53"/>
      <c r="F9" s="52"/>
      <c r="G9" s="26"/>
      <c r="H9" s="26"/>
      <c r="I9" s="53">
        <f aca="true" t="shared" si="3" ref="I9:I16">IF(COUNTA(D9,E9,F9)=3,IF(D9=E9,VLOOKUP($D9,$AB$2:$AJ$30,VLOOKUP(F9,$AL$2:$AM$6,2,0),0),VLOOKUP($E9,$AB$2:$AJ$30,VLOOKUP(F9,$AL$2:$AM$6,2,0),0)-VLOOKUP($D9,$AB$2:$AJ$30,VLOOKUP(F9,$AL$2:$AM$6,2,0),0)),0)</f>
        <v>0</v>
      </c>
      <c r="J9" s="26"/>
      <c r="K9" s="26">
        <f t="shared" si="0"/>
        <v>0</v>
      </c>
      <c r="L9" s="40"/>
      <c r="M9" s="40"/>
      <c r="N9" s="12"/>
      <c r="O9" s="65"/>
      <c r="P9" s="8"/>
      <c r="Q9" s="26"/>
      <c r="R9" s="87">
        <f>IF(P9&lt;&gt;0,P9+R8,0)</f>
        <v>0</v>
      </c>
      <c r="S9" s="88"/>
      <c r="T9" s="42"/>
      <c r="U9" s="42"/>
      <c r="V9" s="8">
        <f t="shared" si="1"/>
        <v>0</v>
      </c>
      <c r="W9" s="8">
        <f t="shared" si="2"/>
        <v>0</v>
      </c>
      <c r="X9" s="42"/>
      <c r="Z9" s="131" t="s">
        <v>18</v>
      </c>
      <c r="AA9" s="131"/>
      <c r="AB9" s="21">
        <v>110</v>
      </c>
      <c r="AC9" s="8">
        <v>810</v>
      </c>
      <c r="AD9" s="8">
        <v>860</v>
      </c>
      <c r="AE9" s="8"/>
      <c r="AF9" s="8">
        <v>2210</v>
      </c>
      <c r="AG9" s="8">
        <v>2210</v>
      </c>
      <c r="AH9" s="8">
        <v>160</v>
      </c>
      <c r="AI9" s="8">
        <v>190</v>
      </c>
      <c r="AJ9" s="21">
        <v>0</v>
      </c>
      <c r="AK9" s="32"/>
      <c r="AL9" s="26">
        <v>601</v>
      </c>
      <c r="AM9" s="26">
        <v>8</v>
      </c>
    </row>
    <row r="10" spans="1:39" s="1" customFormat="1" ht="20.25" customHeight="1">
      <c r="A10" s="3">
        <v>4</v>
      </c>
      <c r="B10" s="26"/>
      <c r="C10" s="26"/>
      <c r="D10" s="52"/>
      <c r="E10" s="53"/>
      <c r="F10" s="52"/>
      <c r="G10" s="26"/>
      <c r="H10" s="26"/>
      <c r="I10" s="53">
        <f t="shared" si="3"/>
        <v>0</v>
      </c>
      <c r="J10" s="26"/>
      <c r="K10" s="26">
        <f t="shared" si="0"/>
        <v>0</v>
      </c>
      <c r="L10" s="40"/>
      <c r="M10" s="40"/>
      <c r="N10" s="12"/>
      <c r="O10" s="66"/>
      <c r="P10" s="8"/>
      <c r="Q10" s="26"/>
      <c r="R10" s="87">
        <f>IF(P10&lt;&gt;0,P10+R9,0)</f>
        <v>0</v>
      </c>
      <c r="S10" s="88"/>
      <c r="T10" s="42"/>
      <c r="U10" s="42"/>
      <c r="V10" s="8">
        <f t="shared" si="1"/>
        <v>0</v>
      </c>
      <c r="W10" s="8">
        <f t="shared" si="2"/>
        <v>0</v>
      </c>
      <c r="X10" s="42"/>
      <c r="Z10" s="131" t="s">
        <v>19</v>
      </c>
      <c r="AA10" s="38" t="s">
        <v>20</v>
      </c>
      <c r="AB10" s="8">
        <v>202</v>
      </c>
      <c r="AC10" s="8">
        <v>1110</v>
      </c>
      <c r="AD10" s="8">
        <v>1130</v>
      </c>
      <c r="AE10" s="8">
        <v>1660</v>
      </c>
      <c r="AF10" s="8">
        <v>3570</v>
      </c>
      <c r="AG10" s="8">
        <v>3570</v>
      </c>
      <c r="AH10" s="8">
        <v>60</v>
      </c>
      <c r="AI10" s="8">
        <v>90</v>
      </c>
      <c r="AJ10" s="21">
        <v>0</v>
      </c>
      <c r="AK10" s="32"/>
      <c r="AL10" s="30"/>
      <c r="AM10" s="30"/>
    </row>
    <row r="11" spans="1:39" s="1" customFormat="1" ht="20.25" customHeight="1">
      <c r="A11" s="3">
        <v>5</v>
      </c>
      <c r="B11" s="26"/>
      <c r="C11" s="26"/>
      <c r="D11" s="52"/>
      <c r="E11" s="53"/>
      <c r="F11" s="52"/>
      <c r="G11" s="26"/>
      <c r="H11" s="26"/>
      <c r="I11" s="53">
        <f t="shared" si="3"/>
        <v>0</v>
      </c>
      <c r="J11" s="26"/>
      <c r="K11" s="26">
        <f t="shared" si="0"/>
        <v>0</v>
      </c>
      <c r="L11" s="40"/>
      <c r="M11" s="40"/>
      <c r="N11" s="12"/>
      <c r="O11" s="67"/>
      <c r="P11" s="8"/>
      <c r="Q11" s="26"/>
      <c r="R11" s="87">
        <f aca="true" t="shared" si="4" ref="R11:R19">IF(P11&lt;&gt;0,P11+R10,0)</f>
        <v>0</v>
      </c>
      <c r="S11" s="88"/>
      <c r="T11" s="42"/>
      <c r="U11" s="42"/>
      <c r="V11" s="8">
        <f t="shared" si="1"/>
        <v>0</v>
      </c>
      <c r="W11" s="8">
        <f t="shared" si="2"/>
        <v>0</v>
      </c>
      <c r="X11" s="42"/>
      <c r="Z11" s="131"/>
      <c r="AA11" s="38" t="s">
        <v>21</v>
      </c>
      <c r="AB11" s="8">
        <v>203</v>
      </c>
      <c r="AC11" s="8">
        <v>1100</v>
      </c>
      <c r="AD11" s="8">
        <v>1120</v>
      </c>
      <c r="AE11" s="8">
        <v>1660</v>
      </c>
      <c r="AF11" s="8">
        <v>3460</v>
      </c>
      <c r="AG11" s="8">
        <v>3460</v>
      </c>
      <c r="AH11" s="8">
        <v>60</v>
      </c>
      <c r="AI11" s="8">
        <v>90</v>
      </c>
      <c r="AJ11" s="21">
        <v>0</v>
      </c>
      <c r="AK11" s="32"/>
      <c r="AL11" s="32"/>
      <c r="AM11" s="30"/>
    </row>
    <row r="12" spans="1:39" s="1" customFormat="1" ht="20.25" customHeight="1">
      <c r="A12" s="3">
        <v>6</v>
      </c>
      <c r="B12" s="26"/>
      <c r="C12" s="26"/>
      <c r="D12" s="52"/>
      <c r="E12" s="53"/>
      <c r="F12" s="52"/>
      <c r="G12" s="26"/>
      <c r="H12" s="26"/>
      <c r="I12" s="53">
        <f t="shared" si="3"/>
        <v>0</v>
      </c>
      <c r="J12" s="26"/>
      <c r="K12" s="26">
        <f t="shared" si="0"/>
        <v>0</v>
      </c>
      <c r="L12" s="40"/>
      <c r="M12" s="40"/>
      <c r="N12" s="12"/>
      <c r="O12" s="68"/>
      <c r="P12" s="8">
        <v>0</v>
      </c>
      <c r="Q12" s="26"/>
      <c r="R12" s="87">
        <f t="shared" si="4"/>
        <v>0</v>
      </c>
      <c r="S12" s="88"/>
      <c r="T12" s="42"/>
      <c r="U12" s="42"/>
      <c r="V12" s="8">
        <f t="shared" si="1"/>
        <v>0</v>
      </c>
      <c r="W12" s="8">
        <f t="shared" si="2"/>
        <v>0</v>
      </c>
      <c r="X12" s="42"/>
      <c r="Z12" s="131"/>
      <c r="AA12" s="38" t="s">
        <v>22</v>
      </c>
      <c r="AB12" s="8">
        <v>204</v>
      </c>
      <c r="AC12" s="8">
        <v>1090</v>
      </c>
      <c r="AD12" s="8">
        <v>1110</v>
      </c>
      <c r="AE12" s="8">
        <v>1660</v>
      </c>
      <c r="AF12" s="8">
        <v>3410</v>
      </c>
      <c r="AG12" s="8">
        <v>3410</v>
      </c>
      <c r="AH12" s="8">
        <v>60</v>
      </c>
      <c r="AI12" s="8">
        <v>90</v>
      </c>
      <c r="AJ12" s="21">
        <v>0</v>
      </c>
      <c r="AK12" s="32"/>
      <c r="AL12" s="32"/>
      <c r="AM12" s="30"/>
    </row>
    <row r="13" spans="1:39" s="1" customFormat="1" ht="20.25" customHeight="1">
      <c r="A13" s="3">
        <v>7</v>
      </c>
      <c r="B13" s="26"/>
      <c r="C13" s="26"/>
      <c r="D13" s="52"/>
      <c r="E13" s="53"/>
      <c r="F13" s="52"/>
      <c r="G13" s="26"/>
      <c r="H13" s="26"/>
      <c r="I13" s="53">
        <f t="shared" si="3"/>
        <v>0</v>
      </c>
      <c r="J13" s="26"/>
      <c r="K13" s="26">
        <f t="shared" si="0"/>
        <v>0</v>
      </c>
      <c r="L13" s="40"/>
      <c r="M13" s="40"/>
      <c r="N13" s="12"/>
      <c r="O13" s="68"/>
      <c r="P13" s="8">
        <v>0</v>
      </c>
      <c r="Q13" s="26"/>
      <c r="R13" s="87">
        <f t="shared" si="4"/>
        <v>0</v>
      </c>
      <c r="S13" s="88"/>
      <c r="T13" s="42"/>
      <c r="U13" s="42"/>
      <c r="V13" s="8">
        <f t="shared" si="1"/>
        <v>0</v>
      </c>
      <c r="W13" s="8">
        <f t="shared" si="2"/>
        <v>0</v>
      </c>
      <c r="X13" s="42"/>
      <c r="Z13" s="131" t="s">
        <v>23</v>
      </c>
      <c r="AA13" s="38" t="s">
        <v>24</v>
      </c>
      <c r="AB13" s="8">
        <v>205</v>
      </c>
      <c r="AC13" s="8">
        <v>1010</v>
      </c>
      <c r="AD13" s="8">
        <v>1080</v>
      </c>
      <c r="AE13" s="8">
        <v>1500</v>
      </c>
      <c r="AF13" s="8">
        <v>3210</v>
      </c>
      <c r="AG13" s="8">
        <v>3210</v>
      </c>
      <c r="AH13" s="8">
        <v>90</v>
      </c>
      <c r="AI13" s="8">
        <v>120</v>
      </c>
      <c r="AJ13" s="21">
        <v>0</v>
      </c>
      <c r="AK13" s="32"/>
      <c r="AL13" s="32"/>
      <c r="AM13" s="30"/>
    </row>
    <row r="14" spans="1:39" s="1" customFormat="1" ht="20.25" customHeight="1">
      <c r="A14" s="3">
        <v>8</v>
      </c>
      <c r="B14" s="26"/>
      <c r="C14" s="26"/>
      <c r="D14" s="52"/>
      <c r="E14" s="53"/>
      <c r="F14" s="52"/>
      <c r="G14" s="26"/>
      <c r="H14" s="26"/>
      <c r="I14" s="53">
        <f t="shared" si="3"/>
        <v>0</v>
      </c>
      <c r="J14" s="26"/>
      <c r="K14" s="26">
        <f t="shared" si="0"/>
        <v>0</v>
      </c>
      <c r="L14" s="40"/>
      <c r="M14" s="40"/>
      <c r="N14" s="12"/>
      <c r="O14" s="68"/>
      <c r="P14" s="8">
        <v>0</v>
      </c>
      <c r="Q14" s="26"/>
      <c r="R14" s="87">
        <f t="shared" si="4"/>
        <v>0</v>
      </c>
      <c r="S14" s="88"/>
      <c r="T14" s="42"/>
      <c r="U14" s="42"/>
      <c r="V14" s="8">
        <f t="shared" si="1"/>
        <v>0</v>
      </c>
      <c r="W14" s="8">
        <f t="shared" si="2"/>
        <v>0</v>
      </c>
      <c r="X14" s="42"/>
      <c r="Z14" s="131"/>
      <c r="AA14" s="38" t="s">
        <v>25</v>
      </c>
      <c r="AB14" s="8">
        <v>206</v>
      </c>
      <c r="AC14" s="8">
        <v>1000</v>
      </c>
      <c r="AD14" s="8">
        <v>1070</v>
      </c>
      <c r="AE14" s="8">
        <v>1500</v>
      </c>
      <c r="AF14" s="8">
        <v>3120</v>
      </c>
      <c r="AG14" s="8">
        <v>3120</v>
      </c>
      <c r="AH14" s="8">
        <v>90</v>
      </c>
      <c r="AI14" s="8">
        <v>120</v>
      </c>
      <c r="AJ14" s="21">
        <v>0</v>
      </c>
      <c r="AK14" s="32"/>
      <c r="AL14" s="35"/>
      <c r="AM14" s="73"/>
    </row>
    <row r="15" spans="1:39" s="1" customFormat="1" ht="20.25" customHeight="1">
      <c r="A15" s="3">
        <v>9</v>
      </c>
      <c r="B15" s="26"/>
      <c r="C15" s="26"/>
      <c r="D15" s="52"/>
      <c r="E15" s="53"/>
      <c r="F15" s="52"/>
      <c r="G15" s="26"/>
      <c r="H15" s="26"/>
      <c r="I15" s="53">
        <f t="shared" si="3"/>
        <v>0</v>
      </c>
      <c r="J15" s="26"/>
      <c r="K15" s="26">
        <f t="shared" si="0"/>
        <v>0</v>
      </c>
      <c r="L15" s="40"/>
      <c r="M15" s="40"/>
      <c r="N15" s="12"/>
      <c r="O15" s="68"/>
      <c r="P15" s="8">
        <v>0</v>
      </c>
      <c r="Q15" s="26"/>
      <c r="R15" s="87">
        <f t="shared" si="4"/>
        <v>0</v>
      </c>
      <c r="S15" s="88"/>
      <c r="T15" s="42"/>
      <c r="U15" s="42"/>
      <c r="V15" s="8">
        <f t="shared" si="1"/>
        <v>0</v>
      </c>
      <c r="W15" s="8">
        <f t="shared" si="2"/>
        <v>0</v>
      </c>
      <c r="X15" s="42"/>
      <c r="Z15" s="131"/>
      <c r="AA15" s="38" t="s">
        <v>26</v>
      </c>
      <c r="AB15" s="8">
        <v>207</v>
      </c>
      <c r="AC15" s="8">
        <v>990</v>
      </c>
      <c r="AD15" s="8">
        <v>1060</v>
      </c>
      <c r="AE15" s="8">
        <v>1500</v>
      </c>
      <c r="AF15" s="8">
        <v>3070</v>
      </c>
      <c r="AG15" s="8">
        <v>3070</v>
      </c>
      <c r="AH15" s="8">
        <v>90</v>
      </c>
      <c r="AI15" s="8">
        <v>120</v>
      </c>
      <c r="AJ15" s="21">
        <v>0</v>
      </c>
      <c r="AK15" s="32"/>
      <c r="AL15" s="20"/>
      <c r="AM15" s="20"/>
    </row>
    <row r="16" spans="1:39" ht="20.25" customHeight="1">
      <c r="A16" s="3">
        <v>10</v>
      </c>
      <c r="B16" s="56"/>
      <c r="C16" s="56"/>
      <c r="D16" s="57"/>
      <c r="E16" s="72"/>
      <c r="F16" s="57"/>
      <c r="G16" s="37"/>
      <c r="H16" s="56"/>
      <c r="I16" s="53">
        <f t="shared" si="3"/>
        <v>0</v>
      </c>
      <c r="J16" s="56"/>
      <c r="K16" s="26">
        <f t="shared" si="0"/>
        <v>0</v>
      </c>
      <c r="L16" s="40"/>
      <c r="M16" s="40"/>
      <c r="N16" s="12"/>
      <c r="O16" s="68"/>
      <c r="P16" s="8">
        <v>0</v>
      </c>
      <c r="Q16" s="26"/>
      <c r="R16" s="87">
        <f t="shared" si="4"/>
        <v>0</v>
      </c>
      <c r="S16" s="88"/>
      <c r="T16" s="42"/>
      <c r="U16" s="42"/>
      <c r="V16" s="8">
        <f t="shared" si="1"/>
        <v>0</v>
      </c>
      <c r="W16" s="8">
        <f t="shared" si="2"/>
        <v>0</v>
      </c>
      <c r="X16" s="42"/>
      <c r="Z16" s="150" t="s">
        <v>27</v>
      </c>
      <c r="AA16" s="38" t="s">
        <v>28</v>
      </c>
      <c r="AB16" s="8">
        <v>208</v>
      </c>
      <c r="AC16" s="21">
        <v>920</v>
      </c>
      <c r="AD16" s="21">
        <v>990</v>
      </c>
      <c r="AE16" s="21">
        <v>1350</v>
      </c>
      <c r="AF16" s="8">
        <v>2870</v>
      </c>
      <c r="AG16" s="8">
        <v>2870</v>
      </c>
      <c r="AH16" s="8">
        <v>110</v>
      </c>
      <c r="AI16" s="8">
        <v>140</v>
      </c>
      <c r="AJ16" s="21">
        <v>0</v>
      </c>
      <c r="AK16" s="34"/>
      <c r="AL16" s="20"/>
      <c r="AM16" s="20"/>
    </row>
    <row r="17" spans="1:39" s="2" customFormat="1" ht="18" customHeight="1">
      <c r="A17" s="109" t="s">
        <v>86</v>
      </c>
      <c r="B17" s="109"/>
      <c r="C17" s="109"/>
      <c r="D17" s="125" t="s">
        <v>79</v>
      </c>
      <c r="E17" s="126"/>
      <c r="F17" s="126"/>
      <c r="G17" s="127"/>
      <c r="H17" s="4">
        <f>COUNTIF(G7:G16,"新增人员")-COUNTIF(G7:G16,"核减人员")-COUNTIF(G7:G16,"退休核减")</f>
        <v>0</v>
      </c>
      <c r="I17" s="110" t="s">
        <v>88</v>
      </c>
      <c r="J17" s="112"/>
      <c r="K17" s="128">
        <f>SUM(K7:K16)</f>
        <v>0</v>
      </c>
      <c r="L17" s="129"/>
      <c r="M17" s="130"/>
      <c r="N17" s="13"/>
      <c r="O17" s="69"/>
      <c r="P17" s="8">
        <v>0</v>
      </c>
      <c r="Q17" s="26"/>
      <c r="R17" s="87">
        <f t="shared" si="4"/>
        <v>0</v>
      </c>
      <c r="S17" s="88"/>
      <c r="T17" s="42"/>
      <c r="U17" s="42"/>
      <c r="V17" s="42"/>
      <c r="W17" s="42"/>
      <c r="X17" s="42"/>
      <c r="Z17" s="151"/>
      <c r="AA17" s="38" t="s">
        <v>29</v>
      </c>
      <c r="AB17" s="8">
        <v>209</v>
      </c>
      <c r="AC17" s="21">
        <v>910</v>
      </c>
      <c r="AD17" s="21">
        <v>980</v>
      </c>
      <c r="AE17" s="21">
        <v>1350</v>
      </c>
      <c r="AF17" s="8">
        <v>2780</v>
      </c>
      <c r="AG17" s="8">
        <v>2780</v>
      </c>
      <c r="AH17" s="8">
        <v>110</v>
      </c>
      <c r="AI17" s="8">
        <v>140</v>
      </c>
      <c r="AJ17" s="21">
        <v>0</v>
      </c>
      <c r="AK17" s="34"/>
      <c r="AL17" s="20"/>
      <c r="AM17" s="20"/>
    </row>
    <row r="18" spans="1:39" s="2" customFormat="1" ht="18" customHeight="1">
      <c r="A18" s="109" t="s">
        <v>89</v>
      </c>
      <c r="B18" s="109"/>
      <c r="C18" s="31"/>
      <c r="D18" s="110" t="s">
        <v>87</v>
      </c>
      <c r="E18" s="111"/>
      <c r="F18" s="111"/>
      <c r="G18" s="112"/>
      <c r="H18" s="4"/>
      <c r="I18" s="116" t="s">
        <v>78</v>
      </c>
      <c r="J18" s="117"/>
      <c r="K18" s="118"/>
      <c r="L18" s="128">
        <f>H18+H17</f>
        <v>0</v>
      </c>
      <c r="M18" s="130"/>
      <c r="N18" s="13"/>
      <c r="O18" s="69"/>
      <c r="P18" s="8">
        <v>0</v>
      </c>
      <c r="Q18" s="26"/>
      <c r="R18" s="87">
        <f t="shared" si="4"/>
        <v>0</v>
      </c>
      <c r="S18" s="88"/>
      <c r="T18" s="42"/>
      <c r="U18" s="42"/>
      <c r="V18" s="42"/>
      <c r="W18" s="42"/>
      <c r="X18" s="42"/>
      <c r="Z18" s="152"/>
      <c r="AA18" s="38" t="s">
        <v>30</v>
      </c>
      <c r="AB18" s="8">
        <v>210</v>
      </c>
      <c r="AC18" s="21">
        <v>900</v>
      </c>
      <c r="AD18" s="21">
        <v>970</v>
      </c>
      <c r="AE18" s="8">
        <v>1350</v>
      </c>
      <c r="AF18" s="8">
        <v>2750</v>
      </c>
      <c r="AG18" s="8">
        <v>2750</v>
      </c>
      <c r="AH18" s="8">
        <v>110</v>
      </c>
      <c r="AI18" s="8">
        <v>140</v>
      </c>
      <c r="AJ18" s="21">
        <v>0</v>
      </c>
      <c r="AK18" s="34"/>
      <c r="AL18" s="35"/>
      <c r="AM18" s="73"/>
    </row>
    <row r="19" spans="1:39" s="2" customFormat="1" ht="19.5" customHeight="1">
      <c r="A19" s="109" t="s">
        <v>2</v>
      </c>
      <c r="B19" s="109"/>
      <c r="C19" s="109"/>
      <c r="D19" s="109"/>
      <c r="E19" s="109"/>
      <c r="F19" s="109"/>
      <c r="G19" s="109"/>
      <c r="H19" s="64">
        <f>IF(P8=0,N6+O6+P6+Q6+R6,LOOKUP(1,0/(R8:R19&gt;0),R8:R19)-LOOKUP(1,0/(P8:P19&lt;&gt;0),P8:P19))</f>
        <v>0</v>
      </c>
      <c r="I19" s="110" t="s">
        <v>3</v>
      </c>
      <c r="J19" s="111"/>
      <c r="K19" s="112"/>
      <c r="L19" s="140">
        <f>H19+K17</f>
        <v>0</v>
      </c>
      <c r="M19" s="141"/>
      <c r="N19" s="13"/>
      <c r="O19" s="70"/>
      <c r="P19" s="8">
        <v>0</v>
      </c>
      <c r="Q19" s="26"/>
      <c r="R19" s="87">
        <f t="shared" si="4"/>
        <v>0</v>
      </c>
      <c r="S19" s="88"/>
      <c r="T19" s="42"/>
      <c r="U19" s="42"/>
      <c r="V19" s="42"/>
      <c r="W19" s="42"/>
      <c r="X19" s="42"/>
      <c r="Z19" s="131" t="s">
        <v>65</v>
      </c>
      <c r="AA19" s="38" t="s">
        <v>66</v>
      </c>
      <c r="AB19" s="8">
        <v>211</v>
      </c>
      <c r="AC19" s="21">
        <v>870</v>
      </c>
      <c r="AD19" s="21">
        <v>900</v>
      </c>
      <c r="AE19" s="8">
        <v>1140</v>
      </c>
      <c r="AF19" s="8">
        <v>2560</v>
      </c>
      <c r="AG19" s="8">
        <v>2560</v>
      </c>
      <c r="AH19" s="8">
        <v>140</v>
      </c>
      <c r="AI19" s="8">
        <v>170</v>
      </c>
      <c r="AJ19" s="21">
        <v>0</v>
      </c>
      <c r="AK19" s="32"/>
      <c r="AL19" s="35"/>
      <c r="AM19" s="73"/>
    </row>
    <row r="20" spans="1:39" ht="53.25" customHeight="1">
      <c r="A20" s="114" t="s">
        <v>107</v>
      </c>
      <c r="B20" s="115"/>
      <c r="C20" s="119"/>
      <c r="D20" s="120"/>
      <c r="E20" s="120"/>
      <c r="F20" s="121"/>
      <c r="G20" s="84" t="s">
        <v>108</v>
      </c>
      <c r="H20" s="90" t="str">
        <f>"    根据梅市人社[2012]118号，梅市人社[2013]40号，同意 "&amp;C3&amp;" 单位申报"&amp;A2&amp;"奖励性绩效工资总量调整为："&amp;L19&amp;" 元。"</f>
        <v>    根据梅市人社[2012]118号，梅市人社[2013]40号，同意 请按单位全称填写单位名称 单位申报(2013)年度奖励性绩效工资总量调整为：0 元。</v>
      </c>
      <c r="I20" s="91"/>
      <c r="J20" s="91"/>
      <c r="K20" s="91"/>
      <c r="L20" s="91"/>
      <c r="M20" s="92"/>
      <c r="N20" s="9"/>
      <c r="O20" s="93" t="s">
        <v>109</v>
      </c>
      <c r="P20" s="142"/>
      <c r="Q20" s="143"/>
      <c r="R20" s="143"/>
      <c r="S20" s="144"/>
      <c r="T20" s="44"/>
      <c r="U20" s="44"/>
      <c r="V20" s="44"/>
      <c r="W20" s="44"/>
      <c r="X20" s="44"/>
      <c r="Z20" s="131"/>
      <c r="AA20" s="38" t="s">
        <v>33</v>
      </c>
      <c r="AB20" s="8">
        <v>212</v>
      </c>
      <c r="AC20" s="21">
        <v>860</v>
      </c>
      <c r="AD20" s="21">
        <v>890</v>
      </c>
      <c r="AE20" s="8">
        <v>1140</v>
      </c>
      <c r="AF20" s="8">
        <v>2480</v>
      </c>
      <c r="AG20" s="8">
        <v>2480</v>
      </c>
      <c r="AH20" s="8">
        <v>140</v>
      </c>
      <c r="AI20" s="8">
        <v>170</v>
      </c>
      <c r="AJ20" s="21">
        <v>0</v>
      </c>
      <c r="AK20" s="32"/>
      <c r="AL20" s="30"/>
      <c r="AM20" s="30"/>
    </row>
    <row r="21" spans="1:39" ht="14.25" customHeight="1">
      <c r="A21" s="114"/>
      <c r="B21" s="115"/>
      <c r="C21" s="122" t="s">
        <v>116</v>
      </c>
      <c r="D21" s="123"/>
      <c r="E21" s="123"/>
      <c r="F21" s="124"/>
      <c r="G21" s="85"/>
      <c r="H21" s="95" t="s">
        <v>118</v>
      </c>
      <c r="I21" s="96"/>
      <c r="J21" s="96"/>
      <c r="K21" s="96"/>
      <c r="L21" s="96"/>
      <c r="M21" s="97"/>
      <c r="N21" s="14"/>
      <c r="O21" s="94"/>
      <c r="P21" s="145" t="s">
        <v>117</v>
      </c>
      <c r="Q21" s="146"/>
      <c r="R21" s="146"/>
      <c r="S21" s="147"/>
      <c r="T21" s="44"/>
      <c r="U21" s="44"/>
      <c r="V21" s="44"/>
      <c r="W21" s="44"/>
      <c r="X21" s="44"/>
      <c r="Z21" s="15" t="s">
        <v>34</v>
      </c>
      <c r="AA21" s="38" t="s">
        <v>35</v>
      </c>
      <c r="AB21" s="8">
        <v>213</v>
      </c>
      <c r="AC21" s="8">
        <v>810</v>
      </c>
      <c r="AD21" s="8">
        <v>790</v>
      </c>
      <c r="AE21" s="8">
        <v>1070</v>
      </c>
      <c r="AF21" s="8">
        <v>2230</v>
      </c>
      <c r="AG21" s="8">
        <v>2230</v>
      </c>
      <c r="AH21" s="8">
        <v>160</v>
      </c>
      <c r="AI21" s="8">
        <v>190</v>
      </c>
      <c r="AJ21" s="21">
        <v>0</v>
      </c>
      <c r="AK21" s="32"/>
      <c r="AL21" s="18"/>
      <c r="AM21" s="20"/>
    </row>
    <row r="22" spans="1:39" s="27" customFormat="1" ht="18.75" customHeight="1" thickBot="1">
      <c r="A22" s="113" t="s">
        <v>77</v>
      </c>
      <c r="B22" s="113"/>
      <c r="C22" s="113"/>
      <c r="D22" s="45"/>
      <c r="E22" s="45"/>
      <c r="F22" s="45"/>
      <c r="G22" s="28"/>
      <c r="H22" s="71" t="s">
        <v>93</v>
      </c>
      <c r="I22" s="28"/>
      <c r="J22" s="108" t="s">
        <v>0</v>
      </c>
      <c r="K22" s="108"/>
      <c r="L22" s="28"/>
      <c r="M22" s="139" t="s">
        <v>90</v>
      </c>
      <c r="N22" s="139"/>
      <c r="O22" s="139"/>
      <c r="P22" s="139"/>
      <c r="Q22" s="139"/>
      <c r="R22" s="139"/>
      <c r="S22" s="139"/>
      <c r="T22" s="42"/>
      <c r="U22" s="42"/>
      <c r="V22" s="42"/>
      <c r="W22" s="42"/>
      <c r="X22" s="42"/>
      <c r="Z22" s="15" t="s">
        <v>36</v>
      </c>
      <c r="AA22" s="38" t="s">
        <v>37</v>
      </c>
      <c r="AB22" s="21">
        <v>303</v>
      </c>
      <c r="AC22" s="21">
        <v>790</v>
      </c>
      <c r="AD22" s="21">
        <v>820</v>
      </c>
      <c r="AE22" s="21"/>
      <c r="AF22" s="21">
        <v>2310</v>
      </c>
      <c r="AG22" s="21">
        <v>2310</v>
      </c>
      <c r="AH22" s="21"/>
      <c r="AI22" s="21"/>
      <c r="AJ22" s="21">
        <v>0</v>
      </c>
      <c r="AK22" s="32"/>
      <c r="AL22" s="18"/>
      <c r="AM22" s="20"/>
    </row>
    <row r="23" spans="1:39" s="18" customFormat="1" ht="15" customHeight="1" thickTop="1">
      <c r="A23" s="18" t="s">
        <v>91</v>
      </c>
      <c r="G23" s="20"/>
      <c r="N23" s="19"/>
      <c r="W23" s="19"/>
      <c r="X23" s="19"/>
      <c r="Z23" s="15" t="s">
        <v>38</v>
      </c>
      <c r="AA23" s="38" t="s">
        <v>39</v>
      </c>
      <c r="AB23" s="21">
        <v>304</v>
      </c>
      <c r="AC23" s="21">
        <v>740</v>
      </c>
      <c r="AD23" s="21">
        <v>760</v>
      </c>
      <c r="AE23" s="21"/>
      <c r="AF23" s="21">
        <v>2130</v>
      </c>
      <c r="AG23" s="21">
        <v>2130</v>
      </c>
      <c r="AH23" s="21"/>
      <c r="AI23" s="21"/>
      <c r="AJ23" s="21">
        <v>0</v>
      </c>
      <c r="AK23" s="19"/>
      <c r="AL23" s="35"/>
      <c r="AM23" s="73"/>
    </row>
    <row r="24" spans="1:39" s="18" customFormat="1" ht="15" customHeight="1">
      <c r="A24" s="18" t="s">
        <v>110</v>
      </c>
      <c r="G24" s="20"/>
      <c r="N24" s="19"/>
      <c r="W24" s="19"/>
      <c r="X24" s="19"/>
      <c r="Z24" s="15" t="s">
        <v>40</v>
      </c>
      <c r="AA24" s="38" t="s">
        <v>41</v>
      </c>
      <c r="AB24" s="8">
        <v>305</v>
      </c>
      <c r="AC24" s="21">
        <v>680</v>
      </c>
      <c r="AD24" s="21">
        <v>690</v>
      </c>
      <c r="AE24" s="21"/>
      <c r="AF24" s="21">
        <v>1930</v>
      </c>
      <c r="AG24" s="21">
        <v>1930</v>
      </c>
      <c r="AH24" s="21"/>
      <c r="AI24" s="21"/>
      <c r="AJ24" s="21">
        <v>0</v>
      </c>
      <c r="AK24" s="19"/>
      <c r="AL24" s="35"/>
      <c r="AM24" s="73"/>
    </row>
    <row r="25" spans="26:37" ht="14.25">
      <c r="Z25" s="131" t="s">
        <v>42</v>
      </c>
      <c r="AA25" s="131"/>
      <c r="AB25" s="8">
        <v>401</v>
      </c>
      <c r="AC25" s="21">
        <v>620</v>
      </c>
      <c r="AD25" s="21">
        <v>640</v>
      </c>
      <c r="AE25" s="21"/>
      <c r="AF25" s="21">
        <v>1810</v>
      </c>
      <c r="AG25" s="21">
        <v>1810</v>
      </c>
      <c r="AH25" s="21"/>
      <c r="AI25" s="21"/>
      <c r="AJ25" s="21">
        <v>0</v>
      </c>
      <c r="AK25" s="36"/>
    </row>
    <row r="26" spans="26:37" ht="14.25">
      <c r="Z26" s="131" t="s">
        <v>43</v>
      </c>
      <c r="AA26" s="131"/>
      <c r="AB26" s="8">
        <v>500</v>
      </c>
      <c r="AC26" s="21">
        <v>490</v>
      </c>
      <c r="AD26" s="21">
        <v>520</v>
      </c>
      <c r="AE26" s="8">
        <v>800</v>
      </c>
      <c r="AF26" s="8">
        <v>1700</v>
      </c>
      <c r="AG26" s="8">
        <v>1700</v>
      </c>
      <c r="AH26" s="8">
        <v>440</v>
      </c>
      <c r="AI26" s="8">
        <v>470</v>
      </c>
      <c r="AJ26" s="21">
        <v>0</v>
      </c>
      <c r="AK26" s="36"/>
    </row>
    <row r="27" spans="26:37" ht="12.75" customHeight="1">
      <c r="Z27" s="148" t="s">
        <v>130</v>
      </c>
      <c r="AA27" s="38" t="s">
        <v>132</v>
      </c>
      <c r="AB27" s="21">
        <v>600</v>
      </c>
      <c r="AC27" s="21"/>
      <c r="AD27" s="21"/>
      <c r="AE27" s="21"/>
      <c r="AF27" s="21">
        <v>4700</v>
      </c>
      <c r="AG27" s="21">
        <v>4700</v>
      </c>
      <c r="AH27" s="21"/>
      <c r="AI27" s="21"/>
      <c r="AJ27" s="21">
        <v>0</v>
      </c>
      <c r="AK27" s="32"/>
    </row>
    <row r="28" spans="26:36" ht="12.75" customHeight="1">
      <c r="Z28" s="149"/>
      <c r="AA28" s="38" t="s">
        <v>133</v>
      </c>
      <c r="AB28" s="21">
        <v>601</v>
      </c>
      <c r="AC28" s="21"/>
      <c r="AD28" s="21"/>
      <c r="AE28" s="21"/>
      <c r="AF28" s="21">
        <v>5240</v>
      </c>
      <c r="AG28" s="21">
        <v>5240</v>
      </c>
      <c r="AH28" s="21"/>
      <c r="AI28" s="21"/>
      <c r="AJ28" s="21">
        <v>0</v>
      </c>
    </row>
    <row r="29" spans="26:36" ht="12.75" customHeight="1">
      <c r="Z29" s="148"/>
      <c r="AA29" s="38" t="s">
        <v>134</v>
      </c>
      <c r="AB29" s="21">
        <v>600</v>
      </c>
      <c r="AC29" s="21"/>
      <c r="AD29" s="21"/>
      <c r="AE29" s="21"/>
      <c r="AF29" s="21">
        <v>4700</v>
      </c>
      <c r="AG29" s="21">
        <v>5310</v>
      </c>
      <c r="AH29" s="21"/>
      <c r="AI29" s="21"/>
      <c r="AJ29" s="21">
        <v>0</v>
      </c>
    </row>
    <row r="30" spans="26:36" ht="12.75" customHeight="1">
      <c r="Z30" s="149"/>
      <c r="AA30" s="38" t="s">
        <v>135</v>
      </c>
      <c r="AB30" s="21">
        <v>601</v>
      </c>
      <c r="AC30" s="21"/>
      <c r="AD30" s="21"/>
      <c r="AE30" s="21"/>
      <c r="AF30" s="21">
        <v>5240</v>
      </c>
      <c r="AG30" s="21">
        <v>5880</v>
      </c>
      <c r="AH30" s="21"/>
      <c r="AI30" s="21"/>
      <c r="AJ30" s="21">
        <v>0</v>
      </c>
    </row>
  </sheetData>
  <sheetProtection password="DF9C" sheet="1" objects="1" scenarios="1" formatCells="0" formatRows="0" insertRows="0" deleteColumns="0" sort="0"/>
  <protectedRanges>
    <protectedRange sqref="I7:I16" name="区域6"/>
    <protectedRange sqref="J4:M4" name="区域5"/>
    <protectedRange sqref="M7:M16" name="区域3"/>
    <protectedRange sqref="J7:J16 B7:G16 O6:X6 A20:X24 B18:F18 A17:F17 A19:F19 G17:J19 M17:M19 L18:L19 K17:L17 A3:I3 V2 O8:R19 X8:X19 T8:U19 V17:W19 K3:U3 W3:X3" name="区域1"/>
    <protectedRange sqref="L7:L16 H7:H19 A1:U2 W1:X2 V1" name="区域2"/>
    <protectedRange sqref="K7:K16" name="区域4"/>
  </protectedRanges>
  <mergeCells count="72">
    <mergeCell ref="G20:G21"/>
    <mergeCell ref="V4:V6"/>
    <mergeCell ref="R14:S14"/>
    <mergeCell ref="R15:S15"/>
    <mergeCell ref="R16:S16"/>
    <mergeCell ref="J4:K4"/>
    <mergeCell ref="H20:M20"/>
    <mergeCell ref="O20:O21"/>
    <mergeCell ref="R17:S17"/>
    <mergeCell ref="H21:M21"/>
    <mergeCell ref="A3:B3"/>
    <mergeCell ref="I3:J3"/>
    <mergeCell ref="A4:I4"/>
    <mergeCell ref="V2:W3"/>
    <mergeCell ref="O4:S4"/>
    <mergeCell ref="P3:Q3"/>
    <mergeCell ref="N3:O3"/>
    <mergeCell ref="C3:H3"/>
    <mergeCell ref="L4:M4"/>
    <mergeCell ref="J22:K22"/>
    <mergeCell ref="A18:B18"/>
    <mergeCell ref="D18:G18"/>
    <mergeCell ref="A19:G19"/>
    <mergeCell ref="A22:C22"/>
    <mergeCell ref="A20:B21"/>
    <mergeCell ref="I19:K19"/>
    <mergeCell ref="I18:K18"/>
    <mergeCell ref="C20:F20"/>
    <mergeCell ref="C21:F21"/>
    <mergeCell ref="A17:C17"/>
    <mergeCell ref="D17:G17"/>
    <mergeCell ref="I17:J17"/>
    <mergeCell ref="M5:M6"/>
    <mergeCell ref="K17:M17"/>
    <mergeCell ref="Z6:AA6"/>
    <mergeCell ref="Z4:AA4"/>
    <mergeCell ref="Z5:AA5"/>
    <mergeCell ref="A5:A6"/>
    <mergeCell ref="B5:G5"/>
    <mergeCell ref="H5:K5"/>
    <mergeCell ref="Z7:AA7"/>
    <mergeCell ref="A1:S1"/>
    <mergeCell ref="A2:S2"/>
    <mergeCell ref="Z8:AA8"/>
    <mergeCell ref="L5:L6"/>
    <mergeCell ref="R7:S7"/>
    <mergeCell ref="W4:W6"/>
    <mergeCell ref="Z1:AA1"/>
    <mergeCell ref="Z2:AA2"/>
    <mergeCell ref="Z3:AA3"/>
    <mergeCell ref="Z10:Z12"/>
    <mergeCell ref="R8:S8"/>
    <mergeCell ref="R9:S9"/>
    <mergeCell ref="R10:S10"/>
    <mergeCell ref="R11:S11"/>
    <mergeCell ref="R12:S12"/>
    <mergeCell ref="Z9:AA9"/>
    <mergeCell ref="M22:S22"/>
    <mergeCell ref="L19:M19"/>
    <mergeCell ref="R18:S18"/>
    <mergeCell ref="R13:S13"/>
    <mergeCell ref="P20:S20"/>
    <mergeCell ref="P21:S21"/>
    <mergeCell ref="R19:S19"/>
    <mergeCell ref="L18:M18"/>
    <mergeCell ref="Z27:Z28"/>
    <mergeCell ref="Z29:Z30"/>
    <mergeCell ref="Z13:Z15"/>
    <mergeCell ref="Z16:Z18"/>
    <mergeCell ref="Z26:AA26"/>
    <mergeCell ref="Z19:Z20"/>
    <mergeCell ref="Z25:AA25"/>
  </mergeCells>
  <conditionalFormatting sqref="H7:H18 A19:H19 D9:F18 I7:J16 I18:I19 M7:M16 D7:G8 N7:N19 K7:K17 L7:L19 A7:C17 G9:G16 X9:X19 O8:U19 V7:W19">
    <cfRule type="cellIs" priority="1" dxfId="0" operator="equal" stopIfTrue="1">
      <formula>0</formula>
    </cfRule>
  </conditionalFormatting>
  <dataValidations count="6">
    <dataValidation type="list" allowBlank="1" showInputMessage="1" showErrorMessage="1" sqref="G7:G16">
      <formula1>"新增人员,核减人员,退休核减"</formula1>
    </dataValidation>
    <dataValidation type="list" allowBlank="1" showInputMessage="1" showErrorMessage="1" sqref="F7:F16">
      <formula1>"财拨事业,千人计划,在梅人才,义务教育,市委党校"</formula1>
    </dataValidation>
    <dataValidation type="list" allowBlank="1" showInputMessage="1" showErrorMessage="1" sqref="Q8:Q19">
      <formula1>"事业财拨,千人计划,在梅优秀,编内临聘"</formula1>
    </dataValidation>
    <dataValidation allowBlank="1" showErrorMessage="1" promptTitle="注意：" prompt="此列只有是“千人计划”或“在梅优秀人才”时才需填写。" sqref="L7:L16"/>
    <dataValidation type="list" allowBlank="1" showInputMessage="1" showErrorMessage="1" sqref="L4:M4">
      <formula1>"财拨事业,千人计划,在梅人才,编内临聘"</formula1>
    </dataValidation>
    <dataValidation type="list" allowBlank="1" showInputMessage="1" showErrorMessage="1" sqref="K3">
      <formula1>"公益一类,公益二类,其他事业"</formula1>
    </dataValidation>
  </dataValidations>
  <printOptions horizontalCentered="1"/>
  <pageMargins left="0.26" right="0.19" top="0.4" bottom="0.37" header="0.17" footer="0.17"/>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61"/>
  </sheetPr>
  <dimension ref="A2:D31"/>
  <sheetViews>
    <sheetView workbookViewId="0" topLeftCell="A10">
      <selection activeCell="B40" sqref="B40"/>
    </sheetView>
  </sheetViews>
  <sheetFormatPr defaultColWidth="9.00390625" defaultRowHeight="14.25"/>
  <cols>
    <col min="1" max="1" width="17.125" style="0" customWidth="1"/>
    <col min="2" max="2" width="24.25390625" style="0" customWidth="1"/>
    <col min="4" max="4" width="27.375" style="61" customWidth="1"/>
  </cols>
  <sheetData>
    <row r="2" spans="1:4" ht="15.75" customHeight="1">
      <c r="A2" s="155" t="s">
        <v>44</v>
      </c>
      <c r="B2" s="155"/>
      <c r="C2" s="7" t="s">
        <v>45</v>
      </c>
      <c r="D2" s="59" t="s">
        <v>112</v>
      </c>
    </row>
    <row r="3" spans="1:4" ht="15.75" customHeight="1">
      <c r="A3" s="131" t="s">
        <v>11</v>
      </c>
      <c r="B3" s="131"/>
      <c r="C3" s="7">
        <v>103</v>
      </c>
      <c r="D3" s="60"/>
    </row>
    <row r="4" spans="1:4" ht="15.75" customHeight="1">
      <c r="A4" s="131" t="s">
        <v>12</v>
      </c>
      <c r="B4" s="131"/>
      <c r="C4" s="7">
        <v>104</v>
      </c>
      <c r="D4" s="60"/>
    </row>
    <row r="5" spans="1:4" ht="15.75" customHeight="1">
      <c r="A5" s="131" t="s">
        <v>13</v>
      </c>
      <c r="B5" s="131"/>
      <c r="C5" s="7">
        <v>105</v>
      </c>
      <c r="D5" s="60"/>
    </row>
    <row r="6" spans="1:4" ht="15.75" customHeight="1">
      <c r="A6" s="131" t="s">
        <v>14</v>
      </c>
      <c r="B6" s="131"/>
      <c r="C6" s="7">
        <v>106</v>
      </c>
      <c r="D6" s="60"/>
    </row>
    <row r="7" spans="1:4" ht="15.75" customHeight="1">
      <c r="A7" s="131" t="s">
        <v>15</v>
      </c>
      <c r="B7" s="131"/>
      <c r="C7" s="7">
        <v>107</v>
      </c>
      <c r="D7" s="60"/>
    </row>
    <row r="8" spans="1:4" ht="15.75" customHeight="1">
      <c r="A8" s="131" t="s">
        <v>16</v>
      </c>
      <c r="B8" s="131"/>
      <c r="C8" s="7">
        <v>108</v>
      </c>
      <c r="D8" s="60"/>
    </row>
    <row r="9" spans="1:4" ht="15.75" customHeight="1">
      <c r="A9" s="131" t="s">
        <v>17</v>
      </c>
      <c r="B9" s="131"/>
      <c r="C9" s="7">
        <v>109</v>
      </c>
      <c r="D9" s="60"/>
    </row>
    <row r="10" spans="1:4" ht="15.75" customHeight="1">
      <c r="A10" s="131" t="s">
        <v>18</v>
      </c>
      <c r="B10" s="131"/>
      <c r="C10" s="7">
        <v>110</v>
      </c>
      <c r="D10" s="60"/>
    </row>
    <row r="11" spans="1:4" ht="15.75" customHeight="1">
      <c r="A11" s="131" t="s">
        <v>19</v>
      </c>
      <c r="B11" s="15" t="s">
        <v>20</v>
      </c>
      <c r="C11" s="5">
        <v>202</v>
      </c>
      <c r="D11" s="60"/>
    </row>
    <row r="12" spans="1:4" ht="15.75" customHeight="1">
      <c r="A12" s="131"/>
      <c r="B12" s="15" t="s">
        <v>21</v>
      </c>
      <c r="C12" s="5">
        <v>203</v>
      </c>
      <c r="D12" s="60"/>
    </row>
    <row r="13" spans="1:4" ht="15.75" customHeight="1">
      <c r="A13" s="131"/>
      <c r="B13" s="15" t="s">
        <v>22</v>
      </c>
      <c r="C13" s="5">
        <v>204</v>
      </c>
      <c r="D13" s="60"/>
    </row>
    <row r="14" spans="1:4" ht="15.75" customHeight="1">
      <c r="A14" s="131" t="s">
        <v>23</v>
      </c>
      <c r="B14" s="15" t="s">
        <v>24</v>
      </c>
      <c r="C14" s="5">
        <v>205</v>
      </c>
      <c r="D14" s="60"/>
    </row>
    <row r="15" spans="1:4" ht="15.75" customHeight="1">
      <c r="A15" s="131"/>
      <c r="B15" s="15" t="s">
        <v>25</v>
      </c>
      <c r="C15" s="5">
        <v>206</v>
      </c>
      <c r="D15" s="60"/>
    </row>
    <row r="16" spans="1:4" ht="15.75" customHeight="1">
      <c r="A16" s="131"/>
      <c r="B16" s="15" t="s">
        <v>26</v>
      </c>
      <c r="C16" s="5">
        <v>207</v>
      </c>
      <c r="D16" s="60"/>
    </row>
    <row r="17" spans="1:4" ht="15.75" customHeight="1">
      <c r="A17" s="131" t="s">
        <v>27</v>
      </c>
      <c r="B17" s="15" t="s">
        <v>28</v>
      </c>
      <c r="C17" s="5">
        <v>208</v>
      </c>
      <c r="D17" s="60"/>
    </row>
    <row r="18" spans="1:4" ht="15.75" customHeight="1">
      <c r="A18" s="131"/>
      <c r="B18" s="15" t="s">
        <v>29</v>
      </c>
      <c r="C18" s="5">
        <v>209</v>
      </c>
      <c r="D18" s="60"/>
    </row>
    <row r="19" spans="1:4" ht="15.75" customHeight="1">
      <c r="A19" s="131"/>
      <c r="B19" s="15" t="s">
        <v>30</v>
      </c>
      <c r="C19" s="5">
        <v>210</v>
      </c>
      <c r="D19" s="60"/>
    </row>
    <row r="20" spans="1:4" ht="15.75" customHeight="1">
      <c r="A20" s="131" t="s">
        <v>31</v>
      </c>
      <c r="B20" s="15" t="s">
        <v>32</v>
      </c>
      <c r="C20" s="5">
        <v>211</v>
      </c>
      <c r="D20" s="60"/>
    </row>
    <row r="21" spans="1:4" ht="15.75" customHeight="1">
      <c r="A21" s="131"/>
      <c r="B21" s="15" t="s">
        <v>33</v>
      </c>
      <c r="C21" s="5">
        <v>212</v>
      </c>
      <c r="D21" s="60"/>
    </row>
    <row r="22" spans="1:4" ht="15.75" customHeight="1">
      <c r="A22" s="15" t="s">
        <v>34</v>
      </c>
      <c r="B22" s="15" t="s">
        <v>35</v>
      </c>
      <c r="C22" s="5">
        <v>213</v>
      </c>
      <c r="D22" s="60"/>
    </row>
    <row r="23" spans="1:4" ht="15.75" customHeight="1">
      <c r="A23" s="15" t="s">
        <v>36</v>
      </c>
      <c r="B23" s="15" t="s">
        <v>37</v>
      </c>
      <c r="C23" s="16">
        <v>303</v>
      </c>
      <c r="D23" s="60"/>
    </row>
    <row r="24" spans="1:4" ht="15.75" customHeight="1">
      <c r="A24" s="15" t="s">
        <v>38</v>
      </c>
      <c r="B24" s="15" t="s">
        <v>39</v>
      </c>
      <c r="C24" s="16">
        <v>304</v>
      </c>
      <c r="D24" s="60"/>
    </row>
    <row r="25" spans="1:4" ht="15.75" customHeight="1">
      <c r="A25" s="15" t="s">
        <v>40</v>
      </c>
      <c r="B25" s="15" t="s">
        <v>41</v>
      </c>
      <c r="C25" s="17">
        <v>305</v>
      </c>
      <c r="D25" s="60"/>
    </row>
    <row r="26" spans="1:4" ht="15.75" customHeight="1">
      <c r="A26" s="131" t="s">
        <v>42</v>
      </c>
      <c r="B26" s="131"/>
      <c r="C26" s="17">
        <v>401</v>
      </c>
      <c r="D26" s="60"/>
    </row>
    <row r="27" spans="1:4" ht="15.75" customHeight="1">
      <c r="A27" s="131" t="s">
        <v>43</v>
      </c>
      <c r="B27" s="131"/>
      <c r="C27" s="17">
        <v>500</v>
      </c>
      <c r="D27" s="60"/>
    </row>
    <row r="28" spans="1:4" ht="15.75" customHeight="1">
      <c r="A28" s="148" t="s">
        <v>130</v>
      </c>
      <c r="B28" s="38" t="s">
        <v>132</v>
      </c>
      <c r="C28" s="21">
        <v>600</v>
      </c>
      <c r="D28" s="153"/>
    </row>
    <row r="29" spans="1:4" ht="15.75" customHeight="1">
      <c r="A29" s="149"/>
      <c r="B29" s="38" t="s">
        <v>133</v>
      </c>
      <c r="C29" s="21">
        <v>601</v>
      </c>
      <c r="D29" s="154"/>
    </row>
    <row r="30" spans="1:4" ht="15.75" customHeight="1">
      <c r="A30" s="148"/>
      <c r="B30" s="38"/>
      <c r="C30" s="23"/>
      <c r="D30" s="153"/>
    </row>
    <row r="31" spans="1:4" ht="15.75" customHeight="1">
      <c r="A31" s="149"/>
      <c r="B31" s="38"/>
      <c r="C31" s="23"/>
      <c r="D31" s="154"/>
    </row>
  </sheetData>
  <mergeCells count="19">
    <mergeCell ref="A20:A21"/>
    <mergeCell ref="A26:B26"/>
    <mergeCell ref="A27:B27"/>
    <mergeCell ref="A10:B10"/>
    <mergeCell ref="A11:A13"/>
    <mergeCell ref="A14:A16"/>
    <mergeCell ref="A17:A19"/>
    <mergeCell ref="A6:B6"/>
    <mergeCell ref="A7:B7"/>
    <mergeCell ref="A8:B8"/>
    <mergeCell ref="A9:B9"/>
    <mergeCell ref="A2:B2"/>
    <mergeCell ref="A3:B3"/>
    <mergeCell ref="A4:B4"/>
    <mergeCell ref="A5:B5"/>
    <mergeCell ref="A28:A29"/>
    <mergeCell ref="A30:A31"/>
    <mergeCell ref="D28:D29"/>
    <mergeCell ref="D30:D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2:L24"/>
  <sheetViews>
    <sheetView workbookViewId="0" topLeftCell="A10">
      <selection activeCell="H24" sqref="H24"/>
    </sheetView>
  </sheetViews>
  <sheetFormatPr defaultColWidth="9.00390625" defaultRowHeight="14.25"/>
  <cols>
    <col min="1" max="1" width="11.625" style="46" customWidth="1"/>
    <col min="2" max="15" width="9.00390625" style="46" customWidth="1"/>
  </cols>
  <sheetData>
    <row r="2" spans="1:12" ht="24" customHeight="1">
      <c r="A2" s="156" t="s">
        <v>46</v>
      </c>
      <c r="B2" s="156"/>
      <c r="C2" s="156"/>
      <c r="D2" s="156"/>
      <c r="E2" s="156"/>
      <c r="F2" s="156"/>
      <c r="G2" s="156"/>
      <c r="H2" s="156"/>
      <c r="I2" s="156"/>
      <c r="J2" s="156"/>
      <c r="K2" s="156"/>
      <c r="L2" s="156"/>
    </row>
    <row r="3" spans="1:12" ht="25.5" customHeight="1">
      <c r="A3" s="47"/>
      <c r="B3" s="47"/>
      <c r="C3" s="47"/>
      <c r="D3" s="47"/>
      <c r="E3" s="47"/>
      <c r="F3" s="47" t="s">
        <v>60</v>
      </c>
      <c r="G3" s="47"/>
      <c r="H3" s="47"/>
      <c r="I3" s="47"/>
      <c r="J3" s="47"/>
      <c r="K3" s="47"/>
      <c r="L3" s="47"/>
    </row>
    <row r="4" ht="20.25" customHeight="1">
      <c r="A4" s="46" t="s">
        <v>47</v>
      </c>
    </row>
    <row r="5" ht="20.25" customHeight="1">
      <c r="A5" s="46" t="s">
        <v>48</v>
      </c>
    </row>
    <row r="6" ht="20.25" customHeight="1">
      <c r="A6" s="46" t="s">
        <v>49</v>
      </c>
    </row>
    <row r="7" spans="1:2" ht="20.25" customHeight="1">
      <c r="A7" s="48" t="s">
        <v>50</v>
      </c>
      <c r="B7" s="46" t="s">
        <v>51</v>
      </c>
    </row>
    <row r="8" ht="20.25" customHeight="1">
      <c r="B8" s="46" t="s">
        <v>52</v>
      </c>
    </row>
    <row r="9" ht="20.25" customHeight="1">
      <c r="B9" s="46" t="s">
        <v>76</v>
      </c>
    </row>
    <row r="10" ht="20.25" customHeight="1">
      <c r="B10" s="46" t="s">
        <v>53</v>
      </c>
    </row>
    <row r="11" ht="20.25" customHeight="1">
      <c r="A11" s="46" t="s">
        <v>54</v>
      </c>
    </row>
    <row r="12" ht="20.25" customHeight="1">
      <c r="A12" s="46" t="s">
        <v>55</v>
      </c>
    </row>
    <row r="13" ht="20.25" customHeight="1">
      <c r="A13" s="46" t="s">
        <v>56</v>
      </c>
    </row>
    <row r="14" ht="20.25" customHeight="1">
      <c r="A14" s="46" t="s">
        <v>59</v>
      </c>
    </row>
    <row r="15" ht="20.25" customHeight="1">
      <c r="A15" s="46" t="s">
        <v>57</v>
      </c>
    </row>
    <row r="16" ht="20.25" customHeight="1">
      <c r="B16" s="46" t="s">
        <v>58</v>
      </c>
    </row>
    <row r="17" ht="20.25" customHeight="1">
      <c r="A17" s="49" t="s">
        <v>124</v>
      </c>
    </row>
    <row r="18" ht="20.25" customHeight="1">
      <c r="B18" s="46" t="s">
        <v>94</v>
      </c>
    </row>
    <row r="19" ht="20.25" customHeight="1">
      <c r="A19" s="46" t="s">
        <v>120</v>
      </c>
    </row>
    <row r="20" ht="20.25" customHeight="1">
      <c r="A20" s="75" t="s">
        <v>122</v>
      </c>
    </row>
    <row r="21" ht="20.25" customHeight="1">
      <c r="A21" s="46" t="s">
        <v>123</v>
      </c>
    </row>
    <row r="22" ht="19.5" customHeight="1">
      <c r="A22" s="46" t="s">
        <v>113</v>
      </c>
    </row>
    <row r="23" ht="14.25">
      <c r="A23" s="46" t="s">
        <v>114</v>
      </c>
    </row>
    <row r="24" ht="14.25">
      <c r="A24" s="46" t="s">
        <v>140</v>
      </c>
    </row>
  </sheetData>
  <mergeCells count="1">
    <mergeCell ref="A2:L2"/>
  </mergeCells>
  <printOptions/>
  <pageMargins left="0.52" right="0.26" top="0.78" bottom="1" header="0.5" footer="0.5"/>
  <pageSetup horizontalDpi="600" verticalDpi="600" orientation="landscape" paperSize="9" r:id="rId1"/>
  <headerFooter alignWithMargins="0">
    <oddHeader>&amp;L附表1：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2013-09-16T07:52:05Z</cp:lastPrinted>
  <dcterms:created xsi:type="dcterms:W3CDTF">1996-12-17T01:32:42Z</dcterms:created>
  <dcterms:modified xsi:type="dcterms:W3CDTF">2013-10-11T02:31:08Z</dcterms:modified>
  <cp:category/>
  <cp:version/>
  <cp:contentType/>
  <cp:contentStatus/>
</cp:coreProperties>
</file>