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9180" activeTab="4"/>
  </bookViews>
  <sheets>
    <sheet name="表1.新增总收支明细表" sheetId="8" r:id="rId1"/>
    <sheet name="表2.一般预算收入表" sheetId="11" r:id="rId2"/>
    <sheet name="表3.一般预算支出表" sheetId="12" r:id="rId3"/>
    <sheet name="表4.基金预算收入" sheetId="14" r:id="rId4"/>
    <sheet name="表5.基金预算支出" sheetId="15" r:id="rId5"/>
  </sheets>
  <definedNames>
    <definedName name="_xlnm.Print_Titles" localSheetId="0">表1.新增总收支明细表!$4:$4</definedName>
  </definedNames>
  <calcPr calcId="125725"/>
</workbook>
</file>

<file path=xl/calcChain.xml><?xml version="1.0" encoding="utf-8"?>
<calcChain xmlns="http://schemas.openxmlformats.org/spreadsheetml/2006/main">
  <c r="B10" i="8"/>
  <c r="B9" s="1"/>
  <c r="B14"/>
  <c r="B17"/>
  <c r="B19"/>
  <c r="B23"/>
  <c r="B22" s="1"/>
  <c r="B27"/>
  <c r="B45"/>
  <c r="B47"/>
  <c r="B8" s="1"/>
  <c r="B49"/>
  <c r="B5"/>
  <c r="B44" l="1"/>
  <c r="B21" s="1"/>
  <c r="D15" i="15" l="1"/>
  <c r="C15"/>
  <c r="B15"/>
  <c r="F27"/>
  <c r="E26"/>
  <c r="F26" s="1"/>
  <c r="G26" s="1"/>
  <c r="E25"/>
  <c r="D22"/>
  <c r="D21" s="1"/>
  <c r="C22"/>
  <c r="C21" s="1"/>
  <c r="E24"/>
  <c r="F24" s="1"/>
  <c r="E23"/>
  <c r="F23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F14"/>
  <c r="G14" s="1"/>
  <c r="B25"/>
  <c r="B22"/>
  <c r="D8"/>
  <c r="B8"/>
  <c r="F23" i="14"/>
  <c r="F22"/>
  <c r="G22" s="1"/>
  <c r="F17"/>
  <c r="G17" s="1"/>
  <c r="F14"/>
  <c r="G14" s="1"/>
  <c r="F13"/>
  <c r="G13" s="1"/>
  <c r="F12"/>
  <c r="G12" s="1"/>
  <c r="F11"/>
  <c r="G11" s="1"/>
  <c r="F10"/>
  <c r="F9"/>
  <c r="G9" s="1"/>
  <c r="F8"/>
  <c r="E7"/>
  <c r="D7"/>
  <c r="E22"/>
  <c r="E23"/>
  <c r="D21"/>
  <c r="D15" s="1"/>
  <c r="C21"/>
  <c r="C15" s="1"/>
  <c r="B21"/>
  <c r="C7"/>
  <c r="B20"/>
  <c r="B18"/>
  <c r="B16" s="1"/>
  <c r="F16" s="1"/>
  <c r="B12"/>
  <c r="G10"/>
  <c r="E34" i="12"/>
  <c r="F34" s="1"/>
  <c r="E33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G12" s="1"/>
  <c r="E11"/>
  <c r="E10"/>
  <c r="F10" s="1"/>
  <c r="E9"/>
  <c r="F9" s="1"/>
  <c r="E8"/>
  <c r="F8" s="1"/>
  <c r="D7"/>
  <c r="D6" s="1"/>
  <c r="F25" i="15" l="1"/>
  <c r="G25" s="1"/>
  <c r="D6" i="14"/>
  <c r="F15" i="15"/>
  <c r="G15" s="1"/>
  <c r="E15"/>
  <c r="F21" i="14"/>
  <c r="G21" s="1"/>
  <c r="E21"/>
  <c r="E15" s="1"/>
  <c r="E6" s="1"/>
  <c r="G23" i="15"/>
  <c r="B7"/>
  <c r="E7" i="12"/>
  <c r="E6" s="1"/>
  <c r="F11"/>
  <c r="F33"/>
  <c r="E22" i="15"/>
  <c r="D7"/>
  <c r="D6" s="1"/>
  <c r="B21"/>
  <c r="F18" i="14"/>
  <c r="G18" s="1"/>
  <c r="G20"/>
  <c r="F20"/>
  <c r="C6"/>
  <c r="B7"/>
  <c r="B19"/>
  <c r="G8"/>
  <c r="F7"/>
  <c r="G16"/>
  <c r="B6" i="15" l="1"/>
  <c r="E21"/>
  <c r="F22"/>
  <c r="G7" i="14"/>
  <c r="F19"/>
  <c r="F15" s="1"/>
  <c r="F6" s="1"/>
  <c r="B15"/>
  <c r="B6" s="1"/>
  <c r="G19" l="1"/>
  <c r="G15"/>
  <c r="F21" i="15"/>
  <c r="G21" s="1"/>
  <c r="G22"/>
  <c r="G6" i="14"/>
  <c r="F45" i="11" l="1"/>
  <c r="F44"/>
  <c r="F43"/>
  <c r="F42"/>
  <c r="F41"/>
  <c r="F39"/>
  <c r="G39" s="1"/>
  <c r="F38"/>
  <c r="G38" s="1"/>
  <c r="F37"/>
  <c r="F36"/>
  <c r="G36" s="1"/>
  <c r="F35"/>
  <c r="G35" s="1"/>
  <c r="F33"/>
  <c r="F32"/>
  <c r="G32" s="1"/>
  <c r="F31"/>
  <c r="G31" s="1"/>
  <c r="F30"/>
  <c r="G30" s="1"/>
  <c r="F29"/>
  <c r="F28"/>
  <c r="G28" s="1"/>
  <c r="F27"/>
  <c r="G27" s="1"/>
  <c r="F26"/>
  <c r="G26" s="1"/>
  <c r="F24"/>
  <c r="G24" s="1"/>
  <c r="F23"/>
  <c r="G23" s="1"/>
  <c r="F22"/>
  <c r="G22" s="1"/>
  <c r="F21"/>
  <c r="F20"/>
  <c r="G20" s="1"/>
  <c r="F19"/>
  <c r="G19" s="1"/>
  <c r="F18"/>
  <c r="G18" s="1"/>
  <c r="F17"/>
  <c r="F16"/>
  <c r="G16" s="1"/>
  <c r="F15"/>
  <c r="G15" s="1"/>
  <c r="F14"/>
  <c r="G14" s="1"/>
  <c r="F13"/>
  <c r="F12"/>
  <c r="G12" s="1"/>
  <c r="F11"/>
  <c r="G11" s="1"/>
  <c r="F10"/>
  <c r="G10" s="1"/>
  <c r="F9"/>
  <c r="D40"/>
  <c r="F40" s="1"/>
  <c r="D25"/>
  <c r="F25" s="1"/>
  <c r="D8"/>
  <c r="E45"/>
  <c r="E38"/>
  <c r="E34" s="1"/>
  <c r="E6" s="1"/>
  <c r="E39"/>
  <c r="E7"/>
  <c r="D34"/>
  <c r="G34" i="12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9"/>
  <c r="G8"/>
  <c r="C7"/>
  <c r="C6" s="1"/>
  <c r="B7"/>
  <c r="G45" i="11"/>
  <c r="G44"/>
  <c r="G43"/>
  <c r="G42"/>
  <c r="G41"/>
  <c r="C40"/>
  <c r="C34" s="1"/>
  <c r="B40"/>
  <c r="G37"/>
  <c r="G33"/>
  <c r="G29"/>
  <c r="C25"/>
  <c r="B25"/>
  <c r="G21"/>
  <c r="G17"/>
  <c r="G13"/>
  <c r="G9"/>
  <c r="C8"/>
  <c r="B8"/>
  <c r="F8" s="1"/>
  <c r="D7" l="1"/>
  <c r="D6" s="1"/>
  <c r="B6" i="12"/>
  <c r="F7"/>
  <c r="F6" s="1"/>
  <c r="G8" i="11"/>
  <c r="G40"/>
  <c r="C7"/>
  <c r="C6" s="1"/>
  <c r="G25"/>
  <c r="B34"/>
  <c r="F34" s="1"/>
  <c r="G34" s="1"/>
  <c r="B7"/>
  <c r="F7" s="1"/>
  <c r="B62" i="8"/>
  <c r="F6" i="11" l="1"/>
  <c r="B6" i="8"/>
  <c r="G6" i="12"/>
  <c r="G7"/>
  <c r="G7" i="11"/>
  <c r="B6"/>
  <c r="G6" s="1"/>
  <c r="F9" i="15" l="1"/>
  <c r="G9" s="1"/>
  <c r="F10"/>
  <c r="E8"/>
  <c r="E7" s="1"/>
  <c r="E6" s="1"/>
  <c r="F11"/>
  <c r="G11" s="1"/>
  <c r="F13"/>
  <c r="G13" s="1"/>
  <c r="C8"/>
  <c r="C7" s="1"/>
  <c r="C6" s="1"/>
  <c r="F12"/>
  <c r="G12" s="1"/>
  <c r="F8" l="1"/>
  <c r="F7" s="1"/>
  <c r="F6" s="1"/>
  <c r="G10"/>
  <c r="G7"/>
  <c r="G6"/>
  <c r="G8"/>
</calcChain>
</file>

<file path=xl/sharedStrings.xml><?xml version="1.0" encoding="utf-8"?>
<sst xmlns="http://schemas.openxmlformats.org/spreadsheetml/2006/main" count="296" uniqueCount="224">
  <si>
    <t>增减额</t>
    <phoneticPr fontId="1" type="noConversion"/>
  </si>
  <si>
    <t>单位：万元</t>
    <phoneticPr fontId="1" type="noConversion"/>
  </si>
  <si>
    <t>政府性基金预算支出总计</t>
    <phoneticPr fontId="1" type="noConversion"/>
  </si>
  <si>
    <t>2290402 其他地方自行试点项目收益专项债券收入安排的支出</t>
    <phoneticPr fontId="1" type="noConversion"/>
  </si>
  <si>
    <t>2300401政府性基金补助支出</t>
    <phoneticPr fontId="1" type="noConversion"/>
  </si>
  <si>
    <t>一般公共预算收入总计</t>
    <phoneticPr fontId="1" type="noConversion"/>
  </si>
  <si>
    <t>单位：万元</t>
    <phoneticPr fontId="1" type="noConversion"/>
  </si>
  <si>
    <t>收入项目</t>
    <phoneticPr fontId="1" type="noConversion"/>
  </si>
  <si>
    <t>金额</t>
    <phoneticPr fontId="1" type="noConversion"/>
  </si>
  <si>
    <t>支出功能科目</t>
    <phoneticPr fontId="1" type="noConversion"/>
  </si>
  <si>
    <t>资金性质</t>
    <phoneticPr fontId="1" type="noConversion"/>
  </si>
  <si>
    <t>一、新增收入来源情况</t>
    <phoneticPr fontId="1" type="noConversion"/>
  </si>
  <si>
    <t>一般公共预算</t>
    <phoneticPr fontId="1" type="noConversion"/>
  </si>
  <si>
    <t>政府性基金预算</t>
    <phoneticPr fontId="1" type="noConversion"/>
  </si>
  <si>
    <t>2050204 高中教育</t>
    <phoneticPr fontId="1" type="noConversion"/>
  </si>
  <si>
    <t>2130114 对外交流与合作</t>
    <phoneticPr fontId="1" type="noConversion"/>
  </si>
  <si>
    <t>2130109 农产品质量安全</t>
    <phoneticPr fontId="1" type="noConversion"/>
  </si>
  <si>
    <t>2130199 其他农业农村支出</t>
    <phoneticPr fontId="1" type="noConversion"/>
  </si>
  <si>
    <t>2130106 科技转化与推广服务</t>
    <phoneticPr fontId="1" type="noConversion"/>
  </si>
  <si>
    <t>2130205 森林资源培育</t>
    <phoneticPr fontId="1" type="noConversion"/>
  </si>
  <si>
    <t>2130207 森林资源管理</t>
    <phoneticPr fontId="1" type="noConversion"/>
  </si>
  <si>
    <t>2130305 水利工程建设</t>
    <phoneticPr fontId="1" type="noConversion"/>
  </si>
  <si>
    <t>2130142 农村道路建设</t>
    <phoneticPr fontId="1" type="noConversion"/>
  </si>
  <si>
    <t>2139999 其他农林水支出</t>
    <phoneticPr fontId="1" type="noConversion"/>
  </si>
  <si>
    <t>2130899 其他普惠金融发展支出</t>
    <phoneticPr fontId="1" type="noConversion"/>
  </si>
  <si>
    <t>2210103 棚户区改造</t>
    <phoneticPr fontId="1" type="noConversion"/>
  </si>
  <si>
    <t>2020年市级新增财政预算总收入明细表</t>
    <phoneticPr fontId="1" type="noConversion"/>
  </si>
  <si>
    <t>二、新增支出安排情况</t>
    <phoneticPr fontId="1" type="noConversion"/>
  </si>
  <si>
    <t>2120399其他城乡社区公共设施支出</t>
    <phoneticPr fontId="1" type="noConversion"/>
  </si>
  <si>
    <t>（1）梅江区三角镇剑英湖片区改造（资本金）及市妇幼保健计划生育服务中心配套设施建设工程</t>
    <phoneticPr fontId="1" type="noConversion"/>
  </si>
  <si>
    <t>1.创建“粤字号”农业知名品牌与交流合作经费（市农业农村局)</t>
    <phoneticPr fontId="1" type="noConversion"/>
  </si>
  <si>
    <t>2.农产品质量安全及动植物疫病防控体系建设经费（市农业农村局)</t>
    <phoneticPr fontId="1" type="noConversion"/>
  </si>
  <si>
    <t>3.千村示范、万村整治经费（市农业农村局)</t>
    <phoneticPr fontId="1" type="noConversion"/>
  </si>
  <si>
    <t>4.农业生产能力提升经费（市农业科学院)</t>
    <phoneticPr fontId="1" type="noConversion"/>
  </si>
  <si>
    <t>5.科技兴农经费（市农业科学院)</t>
    <phoneticPr fontId="1" type="noConversion"/>
  </si>
  <si>
    <t>6.打赢脱贫攻坚战相关经费（市扶贫工作局)</t>
    <phoneticPr fontId="1" type="noConversion"/>
  </si>
  <si>
    <t>7.梅州市国家储备林建设项目经费（市林业局)</t>
    <phoneticPr fontId="1" type="noConversion"/>
  </si>
  <si>
    <t>8.森林资源管护项目经费（市林业局)</t>
    <phoneticPr fontId="1" type="noConversion"/>
  </si>
  <si>
    <t>9.广东省韩江高陂水利枢纽工程项目经费（梅州市大埔韩江高陂水利枢纽工程建设管理处)</t>
    <phoneticPr fontId="1" type="noConversion"/>
  </si>
  <si>
    <t>10.“四好农村路”建设项目经费（市交通运输局)</t>
    <phoneticPr fontId="1" type="noConversion"/>
  </si>
  <si>
    <t>11.自然灾害应急体系建设经费（市应急管理局)</t>
    <phoneticPr fontId="1" type="noConversion"/>
  </si>
  <si>
    <t>12.巨灾保险资金（市财政局)</t>
    <phoneticPr fontId="1" type="noConversion"/>
  </si>
  <si>
    <t>梅州市实验小学教育现代化和智慧校园项目资金（梅江区）</t>
    <phoneticPr fontId="1" type="noConversion"/>
  </si>
  <si>
    <t>2300305 教育</t>
    <phoneticPr fontId="1" type="noConversion"/>
  </si>
  <si>
    <t xml:space="preserve"> 偿还2020年到期地方政府一般债券本金（市财政局）</t>
    <phoneticPr fontId="1" type="noConversion"/>
  </si>
  <si>
    <t>2310301地方政府一般债券还本支出</t>
    <phoneticPr fontId="1" type="noConversion"/>
  </si>
  <si>
    <t>2310411国有土地使用权出让金债务还本支出</t>
    <phoneticPr fontId="1" type="noConversion"/>
  </si>
  <si>
    <t>1.新增一般债券资金</t>
    <phoneticPr fontId="1" type="noConversion"/>
  </si>
  <si>
    <t>单位:万元</t>
  </si>
  <si>
    <t>科    目</t>
  </si>
  <si>
    <t>增减额</t>
  </si>
  <si>
    <t>一般公共预算收入总计</t>
  </si>
  <si>
    <t>（一）税收收入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</si>
  <si>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</si>
  <si>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</si>
  <si>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</si>
  <si>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</si>
  <si>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</si>
  <si>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</si>
  <si>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</si>
  <si>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</si>
  <si>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</si>
  <si>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</si>
  <si>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</si>
  <si>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</si>
  <si>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</si>
  <si>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环境保护税</t>
  </si>
  <si>
    <t>其他税收收入</t>
  </si>
  <si>
    <t>（二）非税收入</t>
  </si>
  <si>
    <t>专项收入</t>
  </si>
  <si>
    <t>行政性收费收入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</si>
  <si>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</si>
  <si>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</si>
  <si>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</si>
  <si>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</si>
  <si>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</si>
  <si>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</si>
  <si>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二、转移性收入</t>
  </si>
  <si>
    <t>（一）返还性补助</t>
  </si>
  <si>
    <t>（二）一般性转移支付</t>
  </si>
  <si>
    <t>（三）专项转移支付</t>
  </si>
  <si>
    <t>（四）县上解收入</t>
  </si>
  <si>
    <t>（五）上年结余</t>
  </si>
  <si>
    <t>（六）调入资金</t>
  </si>
  <si>
    <t>政府性基金调入</t>
  </si>
  <si>
    <t>国有资本经营调入</t>
  </si>
  <si>
    <t>从其他资金调入</t>
  </si>
  <si>
    <t>（七）动用预算稳定调节基金</t>
  </si>
  <si>
    <t>（八）地方政府一般债务转贷收入</t>
  </si>
  <si>
    <t>支出项目</t>
  </si>
  <si>
    <t>支出总计</t>
  </si>
  <si>
    <t>二、转移性支出</t>
  </si>
  <si>
    <t>三、债务还本支出</t>
  </si>
  <si>
    <t>调整前</t>
    <phoneticPr fontId="1" type="noConversion"/>
  </si>
  <si>
    <t>调整后</t>
    <phoneticPr fontId="1" type="noConversion"/>
  </si>
  <si>
    <t>2019年          收入实绩</t>
    <phoneticPr fontId="1" type="noConversion"/>
  </si>
  <si>
    <t>2020年梅州市市级一般公共预算支出表（调整后）</t>
    <phoneticPr fontId="1" type="noConversion"/>
  </si>
  <si>
    <t>2020年梅州市市级一般公共预算收入表（调整后）</t>
    <phoneticPr fontId="1" type="noConversion"/>
  </si>
  <si>
    <t>增减率(%)</t>
    <phoneticPr fontId="1" type="noConversion"/>
  </si>
  <si>
    <t>三、债务还本支出</t>
    <phoneticPr fontId="1" type="noConversion"/>
  </si>
  <si>
    <t>新增支出</t>
    <phoneticPr fontId="1" type="noConversion"/>
  </si>
  <si>
    <t xml:space="preserve">  一般公共服务支出</t>
  </si>
  <si>
    <t xml:space="preserve">  外交支出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</si>
  <si>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</si>
  <si>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</si>
  <si>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</si>
  <si>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</si>
  <si>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</si>
  <si>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</si>
  <si>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</si>
  <si>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</si>
  <si>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</si>
  <si>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</si>
  <si>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</si>
  <si>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</si>
  <si>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</si>
  <si>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</si>
  <si>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</si>
  <si>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</si>
  <si>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</si>
  <si>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</si>
  <si>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预备费</t>
  </si>
  <si>
    <t xml:space="preserve">  债务付息支出</t>
  </si>
  <si>
    <t xml:space="preserve">  债务发行费用支出</t>
  </si>
  <si>
    <t xml:space="preserve">  其他支出</t>
  </si>
  <si>
    <t>单位：万元</t>
  </si>
  <si>
    <t>合　　计</t>
  </si>
  <si>
    <t>2020年预算数</t>
    <phoneticPr fontId="28" type="noConversion"/>
  </si>
  <si>
    <t>2020年预算数</t>
    <phoneticPr fontId="1" type="noConversion"/>
  </si>
  <si>
    <t>项  目</t>
    <phoneticPr fontId="1" type="noConversion"/>
  </si>
  <si>
    <t>增值税</t>
    <phoneticPr fontId="1" type="noConversion"/>
  </si>
  <si>
    <t>（二）上年结余收入</t>
    <phoneticPr fontId="1" type="noConversion"/>
  </si>
  <si>
    <t>（一）政府性基金转移收入</t>
    <phoneticPr fontId="1" type="noConversion"/>
  </si>
  <si>
    <t>（三）债务转贷收入</t>
    <phoneticPr fontId="1" type="noConversion"/>
  </si>
  <si>
    <t>2020年调整后预算数比2019年收入实绩</t>
    <phoneticPr fontId="1" type="noConversion"/>
  </si>
  <si>
    <t>2020年调整后预算数比2019年预算数增减</t>
    <phoneticPr fontId="1" type="noConversion"/>
  </si>
  <si>
    <t>2020年调整后预算数比2019年收入实绩</t>
    <phoneticPr fontId="28" type="noConversion"/>
  </si>
  <si>
    <t>增减率(%)</t>
    <phoneticPr fontId="1" type="noConversion"/>
  </si>
  <si>
    <t>2019年           收入实绩</t>
    <phoneticPr fontId="28" type="noConversion"/>
  </si>
  <si>
    <t>（一）城乡社区支出</t>
  </si>
  <si>
    <t>（二）其他支出</t>
  </si>
  <si>
    <t>（三）债务付息支出</t>
  </si>
  <si>
    <t>（四）债务发行费支出</t>
  </si>
  <si>
    <t>2020年调整后预算数比2019年预算数</t>
    <phoneticPr fontId="28" type="noConversion"/>
  </si>
  <si>
    <t xml:space="preserve">增减率(%) </t>
    <phoneticPr fontId="1" type="noConversion"/>
  </si>
  <si>
    <t>一、一般公共预算支出</t>
    <phoneticPr fontId="1" type="noConversion"/>
  </si>
  <si>
    <t>（一）政府性基金转移支付</t>
    <phoneticPr fontId="1" type="noConversion"/>
  </si>
  <si>
    <t xml:space="preserve">  政府性基金补助支出</t>
    <phoneticPr fontId="1" type="noConversion"/>
  </si>
  <si>
    <t xml:space="preserve">  政府性基金上解支出</t>
    <phoneticPr fontId="1" type="noConversion"/>
  </si>
  <si>
    <t>2019年         预算数      （调整后）</t>
    <phoneticPr fontId="28" type="noConversion"/>
  </si>
  <si>
    <t>2019年         预算数           （调整后）</t>
    <phoneticPr fontId="1" type="noConversion"/>
  </si>
  <si>
    <t>（2）梅州市妇幼保健计划生育服务中心（市妇幼保健院）迁建项目（市妇幼保健计划生育服务中心）</t>
    <phoneticPr fontId="1" type="noConversion"/>
  </si>
  <si>
    <t>（1）梅州市人民医院新住院大楼建设项目（市人民医院）</t>
    <phoneticPr fontId="1" type="noConversion"/>
  </si>
  <si>
    <t>（2）梅县东山中学体育馆建设项目</t>
    <phoneticPr fontId="1" type="noConversion"/>
  </si>
  <si>
    <t>（3）“四好农村路”建设、城东至扶大路段改造、梅城至畲江段改线及嘉应大桥维修工程</t>
    <phoneticPr fontId="1" type="noConversion"/>
  </si>
  <si>
    <t>（1）梅州市人民医院附属基础设施建设项目（即新峰路“生命通道”项目）（梅江区住房城乡建设局）</t>
    <phoneticPr fontId="1" type="noConversion"/>
  </si>
  <si>
    <t>（2）梅州市人民医院新住院大楼建设项目（市人民医院）</t>
    <phoneticPr fontId="1" type="noConversion"/>
  </si>
  <si>
    <t>（3）梅州市妇幼保健计划生育服务中心（市妇幼保健院）迁建项目（市妇幼保健计划生育服务中心）</t>
    <phoneticPr fontId="1" type="noConversion"/>
  </si>
  <si>
    <t>（4）梅州市中医医院（田家炳医院）门诊综合大楼建设项目（市中医医院）</t>
    <phoneticPr fontId="1" type="noConversion"/>
  </si>
  <si>
    <t>（5）嘉应学院医学院附属医院住院大楼建设项目（嘉应学院医学院附属医院）</t>
    <phoneticPr fontId="1" type="noConversion"/>
  </si>
  <si>
    <t>（6）梅州市第三人民医院整体搬迁建设项目（市第三人民医院）</t>
    <phoneticPr fontId="1" type="noConversion"/>
  </si>
  <si>
    <t>（7）梅州职业技术学院建设项目（市职业技术学院）</t>
    <phoneticPr fontId="1" type="noConversion"/>
  </si>
  <si>
    <t>（8）农贸市场及附属设施建设（梅州城区芹洋内环路、18条路网及周边农贸市场等项目）——芹洋内环路建设项目（市住房城乡建设局）</t>
    <phoneticPr fontId="1" type="noConversion"/>
  </si>
  <si>
    <t>（10）江南新城地下综合管廊建设项目（梅州嘉应新区管委会）</t>
    <phoneticPr fontId="1" type="noConversion"/>
  </si>
  <si>
    <t>（11）罗乐大桥西端（芹洋）连接线道路建设项目（市住房城乡建设局）</t>
    <phoneticPr fontId="1" type="noConversion"/>
  </si>
  <si>
    <t>（12）梅州市自来水厂及管网改造项目（资本金）（市住房城乡建设局）</t>
    <phoneticPr fontId="1" type="noConversion"/>
  </si>
  <si>
    <t>2.新增专项债券资金（提前批）</t>
    <phoneticPr fontId="1" type="noConversion"/>
  </si>
  <si>
    <t>3.新增专项债券资金（第一批）</t>
    <phoneticPr fontId="1" type="noConversion"/>
  </si>
  <si>
    <t>（一）新增债券转贷收入</t>
    <phoneticPr fontId="1" type="noConversion"/>
  </si>
  <si>
    <t>（二）再融资债券转贷收入</t>
    <phoneticPr fontId="1" type="noConversion"/>
  </si>
  <si>
    <t>（三）县上解收入</t>
    <phoneticPr fontId="1" type="noConversion"/>
  </si>
  <si>
    <t>（四）上年结转</t>
    <phoneticPr fontId="1" type="noConversion"/>
  </si>
  <si>
    <t>（一）新增债券转贷收入安排的支出</t>
    <phoneticPr fontId="1" type="noConversion"/>
  </si>
  <si>
    <t>1.再融资一般债券资金</t>
    <phoneticPr fontId="1" type="noConversion"/>
  </si>
  <si>
    <t>2.再融资专项债券资金</t>
    <phoneticPr fontId="1" type="noConversion"/>
  </si>
  <si>
    <t>（二）再融资债券转贷收入安排的支出</t>
    <phoneticPr fontId="1" type="noConversion"/>
  </si>
  <si>
    <t>（三）县上解收入安排的支出</t>
    <phoneticPr fontId="1" type="noConversion"/>
  </si>
  <si>
    <t>（四）上年结转资金安排的支出</t>
    <phoneticPr fontId="1" type="noConversion"/>
  </si>
  <si>
    <t>政府性基金预算收入总计</t>
    <phoneticPr fontId="1" type="noConversion"/>
  </si>
  <si>
    <t>一般公共预算支出总计</t>
    <phoneticPr fontId="1" type="noConversion"/>
  </si>
  <si>
    <t>一、一般公共预算收入</t>
    <phoneticPr fontId="1" type="noConversion"/>
  </si>
  <si>
    <t>2020年梅州市市级政府性基金预算收入表（调整后）</t>
    <phoneticPr fontId="28" type="noConversion"/>
  </si>
  <si>
    <t>2020年梅州市市级政府性基金预算支出表（调整后）</t>
    <phoneticPr fontId="28" type="noConversion"/>
  </si>
  <si>
    <t>（9）农贸市场及附属设施建设（梅州城区芹洋内环路、18条路网及周边农贸市场等项目）——芹洋18条路网建设项目（市住房城乡建设局）</t>
    <phoneticPr fontId="1" type="noConversion"/>
  </si>
  <si>
    <t>（3）农贸市场及附属设施建设（梅州城区芹洋内环路、18条路网及周边农贸市场等项目）——芹洋18条路网建设项目（市住房城乡建设局）</t>
    <phoneticPr fontId="1" type="noConversion"/>
  </si>
  <si>
    <t xml:space="preserve"> 偿还2020年到期地方政府专项债券本金（市财政局）</t>
    <phoneticPr fontId="1" type="noConversion"/>
  </si>
  <si>
    <t>一、政府性基金收入</t>
    <phoneticPr fontId="1" type="noConversion"/>
  </si>
  <si>
    <t>一、政府性基金预算支出</t>
    <phoneticPr fontId="1" type="noConversion"/>
  </si>
  <si>
    <t xml:space="preserve">  国防支出</t>
    <phoneticPr fontId="1" type="noConversion"/>
  </si>
  <si>
    <t>1.各县（市、区）上解省级涉农专项转移支付资金</t>
    <phoneticPr fontId="1" type="noConversion"/>
  </si>
  <si>
    <t>1.以前年度教育费附加结转</t>
    <phoneticPr fontId="1" type="noConversion"/>
  </si>
  <si>
    <r>
      <t>2.新增专项债券资金（提前批）（粤财债</t>
    </r>
    <r>
      <rPr>
        <sz val="11"/>
        <color indexed="8"/>
        <rFont val="宋体"/>
        <family val="3"/>
        <charset val="134"/>
      </rPr>
      <t>〔</t>
    </r>
    <r>
      <rPr>
        <sz val="11"/>
        <color indexed="8"/>
        <rFont val="文星仿宋"/>
        <family val="3"/>
        <charset val="134"/>
      </rPr>
      <t>2019</t>
    </r>
    <r>
      <rPr>
        <sz val="11"/>
        <color indexed="8"/>
        <rFont val="宋体"/>
        <family val="3"/>
        <charset val="134"/>
      </rPr>
      <t>〕</t>
    </r>
    <r>
      <rPr>
        <sz val="11"/>
        <color indexed="8"/>
        <rFont val="文星仿宋"/>
        <family val="3"/>
        <charset val="134"/>
      </rPr>
      <t>5号）</t>
    </r>
    <phoneticPr fontId="1" type="noConversion"/>
  </si>
  <si>
    <t>1.新增一般债券资金（粤财债〔2020〕11号）</t>
    <phoneticPr fontId="1" type="noConversion"/>
  </si>
  <si>
    <t>3.新增专项债券资金（第一批）（粤财债〔2020〕18号）</t>
    <phoneticPr fontId="1" type="noConversion"/>
  </si>
  <si>
    <t>1.再融资一般债券资金（粤财债〔2020〕14号）</t>
    <phoneticPr fontId="1" type="noConversion"/>
  </si>
  <si>
    <t>2.再融资专项债券（粤财债〔2020〕14号）</t>
    <phoneticPr fontId="1" type="noConversion"/>
  </si>
  <si>
    <t>国有土地使用权出让收入安排的支出</t>
    <phoneticPr fontId="28" type="noConversion"/>
  </si>
  <si>
    <t>国有土地收益基金安排的支出</t>
    <phoneticPr fontId="1" type="noConversion"/>
  </si>
  <si>
    <t>农业土地开发资金安排的支出</t>
    <phoneticPr fontId="1" type="noConversion"/>
  </si>
  <si>
    <t>城市基础设施配套费安排的支出</t>
    <phoneticPr fontId="1" type="noConversion"/>
  </si>
  <si>
    <t>污水处理费安排的支出</t>
    <phoneticPr fontId="1" type="noConversion"/>
  </si>
  <si>
    <t>土地储备专项债券收入安排的支出</t>
    <phoneticPr fontId="28" type="noConversion"/>
  </si>
  <si>
    <t>其他政府性基金及对应专项债务收入安排的支出</t>
    <phoneticPr fontId="1" type="noConversion"/>
  </si>
  <si>
    <t>福利彩票销售机构的业务费安排的支出</t>
    <phoneticPr fontId="1" type="noConversion"/>
  </si>
  <si>
    <t>彩票公益金安排的支出</t>
    <phoneticPr fontId="1" type="noConversion"/>
  </si>
  <si>
    <t>政府性基金预算调出资金</t>
    <phoneticPr fontId="1" type="noConversion"/>
  </si>
  <si>
    <t>（二）调出资金</t>
    <phoneticPr fontId="1" type="noConversion"/>
  </si>
  <si>
    <t>政府性基金上年结余收入</t>
    <phoneticPr fontId="1" type="noConversion"/>
  </si>
  <si>
    <t>彩票发行机构和彩票销售机构的业务费用</t>
    <phoneticPr fontId="1" type="noConversion"/>
  </si>
  <si>
    <t>污水处理费收入</t>
    <phoneticPr fontId="1" type="noConversion"/>
  </si>
  <si>
    <t>城市基础设施配套费收入</t>
    <phoneticPr fontId="1" type="noConversion"/>
  </si>
  <si>
    <t>彩票公益金收入</t>
    <phoneticPr fontId="1" type="noConversion"/>
  </si>
  <si>
    <t>国有土地使用权出让收入</t>
    <phoneticPr fontId="1" type="noConversion"/>
  </si>
  <si>
    <t>农业土地开发资金收入</t>
    <phoneticPr fontId="28" type="noConversion"/>
  </si>
  <si>
    <t>国有土地收益基金收入</t>
    <phoneticPr fontId="28" type="noConversion"/>
  </si>
  <si>
    <t>政府性基金补助收入</t>
    <phoneticPr fontId="1" type="noConversion"/>
  </si>
  <si>
    <t>政府性基金上解收入</t>
    <phoneticPr fontId="1" type="noConversion"/>
  </si>
  <si>
    <t>新增专项债券收入</t>
    <phoneticPr fontId="1" type="noConversion"/>
  </si>
  <si>
    <t>再融资专项债券收入</t>
    <phoneticPr fontId="1" type="noConversion"/>
  </si>
  <si>
    <t>附表1</t>
    <phoneticPr fontId="1" type="noConversion"/>
  </si>
  <si>
    <t>附表2</t>
    <phoneticPr fontId="1" type="noConversion"/>
  </si>
  <si>
    <t>附表3</t>
    <phoneticPr fontId="1" type="noConversion"/>
  </si>
  <si>
    <t>附表4</t>
    <phoneticPr fontId="1" type="noConversion"/>
  </si>
  <si>
    <t>附表5</t>
    <phoneticPr fontId="1" type="noConversion"/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</si>
</sst>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* #,##0_ ;_ * \-#,##0_ ;_ * &quot;-&quot;??_ ;_ @_ "/>
    <numFmt numFmtId="178" formatCode="#,##0.0"/>
    <numFmt numFmtId="179" formatCode="#,##0.00_ "/>
    <numFmt numFmtId="180" formatCode="0.00_);[Red]\(0.00\)"/>
    <numFmt numFmtId="181" formatCode="_-* #,##0_-;\-* #,##0_-;_-* &quot;-&quot;_-;_-@_-"/>
    <numFmt numFmtId="182" formatCode="0_ "/>
    <numFmt numFmtId="183" formatCode="#,###"/>
    <numFmt numFmtId="184" formatCode="#,##0_);[Red]\(#,##0\)"/>
    <numFmt numFmtId="185" formatCode="#,##0_ "/>
  </numFmts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indexed="8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color theme="1"/>
      <name val="文星楷体"/>
      <family val="3"/>
      <charset val="134"/>
    </font>
    <font>
      <sz val="12"/>
      <color theme="1"/>
      <name val="文星仿宋"/>
      <family val="3"/>
      <charset val="134"/>
    </font>
    <font>
      <sz val="12"/>
      <color theme="1"/>
      <name val="文星黑体"/>
      <family val="3"/>
      <charset val="134"/>
    </font>
    <font>
      <sz val="11"/>
      <color theme="1"/>
      <name val="文星黑体"/>
      <family val="3"/>
      <charset val="134"/>
    </font>
    <font>
      <sz val="20"/>
      <color theme="1"/>
      <name val="文星标宋"/>
      <family val="3"/>
      <charset val="134"/>
    </font>
    <font>
      <b/>
      <sz val="11"/>
      <color theme="1"/>
      <name val="文星仿宋"/>
      <family val="3"/>
      <charset val="134"/>
    </font>
    <font>
      <sz val="11"/>
      <color indexed="8"/>
      <name val="文星仿宋"/>
      <family val="3"/>
      <charset val="134"/>
    </font>
    <font>
      <sz val="11"/>
      <color theme="1"/>
      <name val="文星仿宋"/>
      <family val="3"/>
      <charset val="134"/>
    </font>
    <font>
      <sz val="12"/>
      <name val="文星仿宋"/>
      <family val="3"/>
      <charset val="134"/>
    </font>
    <font>
      <b/>
      <sz val="20"/>
      <name val="文星仿宋"/>
      <family val="3"/>
      <charset val="134"/>
    </font>
    <font>
      <b/>
      <sz val="14"/>
      <name val="文星仿宋"/>
      <family val="3"/>
      <charset val="134"/>
    </font>
    <font>
      <sz val="11"/>
      <name val="文星仿宋"/>
      <family val="3"/>
      <charset val="134"/>
    </font>
    <font>
      <b/>
      <sz val="11"/>
      <name val="文星仿宋"/>
      <family val="3"/>
      <charset val="134"/>
    </font>
    <font>
      <sz val="20"/>
      <name val="文星标宋"/>
      <family val="3"/>
      <charset val="134"/>
    </font>
    <font>
      <b/>
      <sz val="18"/>
      <name val="文星仿宋"/>
      <family val="3"/>
      <charset val="134"/>
    </font>
    <font>
      <sz val="10"/>
      <name val="文星仿宋"/>
      <family val="3"/>
      <charset val="134"/>
    </font>
    <font>
      <b/>
      <sz val="10"/>
      <name val="文星仿宋"/>
      <family val="3"/>
      <charset val="134"/>
    </font>
    <font>
      <sz val="18"/>
      <name val="文星标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文星黑体"/>
      <family val="3"/>
      <charset val="134"/>
    </font>
    <font>
      <sz val="12"/>
      <name val="文星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3" fontId="15" fillId="0" borderId="0" xfId="0" applyNumberFormat="1" applyFont="1" applyFill="1" applyBorder="1" applyAlignment="1"/>
    <xf numFmtId="0" fontId="15" fillId="0" borderId="0" xfId="0" applyFont="1" applyFill="1" applyBorder="1" applyAlignment="1"/>
    <xf numFmtId="3" fontId="18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/>
    <xf numFmtId="3" fontId="19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vertical="center"/>
    </xf>
    <xf numFmtId="3" fontId="20" fillId="0" borderId="4" xfId="0" applyNumberFormat="1" applyFont="1" applyFill="1" applyBorder="1" applyAlignment="1">
      <alignment horizontal="right" vertical="center" wrapText="1"/>
    </xf>
    <xf numFmtId="3" fontId="20" fillId="0" borderId="7" xfId="0" applyNumberFormat="1" applyFont="1" applyFill="1" applyBorder="1" applyAlignment="1">
      <alignment horizontal="right" vertical="center"/>
    </xf>
    <xf numFmtId="179" fontId="20" fillId="0" borderId="7" xfId="0" applyNumberFormat="1" applyFont="1" applyFill="1" applyBorder="1" applyAlignment="1">
      <alignment horizontal="right" vertical="center"/>
    </xf>
    <xf numFmtId="1" fontId="20" fillId="0" borderId="7" xfId="0" applyNumberFormat="1" applyFont="1" applyFill="1" applyBorder="1" applyAlignment="1">
      <alignment horizontal="left" vertical="center" indent="1"/>
    </xf>
    <xf numFmtId="3" fontId="20" fillId="0" borderId="0" xfId="0" applyNumberFormat="1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 indent="1"/>
    </xf>
    <xf numFmtId="1" fontId="20" fillId="0" borderId="7" xfId="0" applyNumberFormat="1" applyFont="1" applyFill="1" applyBorder="1" applyAlignment="1">
      <alignment horizontal="left" vertical="center" wrapText="1" indent="1"/>
    </xf>
    <xf numFmtId="180" fontId="20" fillId="0" borderId="7" xfId="0" applyNumberFormat="1" applyFont="1" applyFill="1" applyBorder="1" applyAlignment="1">
      <alignment horizontal="left" vertical="center" indent="1"/>
    </xf>
    <xf numFmtId="0" fontId="20" fillId="0" borderId="5" xfId="0" applyFont="1" applyFill="1" applyBorder="1" applyAlignment="1">
      <alignment horizontal="left" vertical="center" wrapText="1" indent="1"/>
    </xf>
    <xf numFmtId="0" fontId="20" fillId="0" borderId="3" xfId="0" applyFont="1" applyFill="1" applyBorder="1" applyAlignment="1">
      <alignment horizontal="left" vertical="center" wrapText="1" indent="1"/>
    </xf>
    <xf numFmtId="3" fontId="15" fillId="0" borderId="7" xfId="3" applyNumberFormat="1" applyFont="1" applyFill="1" applyBorder="1" applyAlignment="1">
      <alignment horizontal="right" vertical="center"/>
    </xf>
    <xf numFmtId="3" fontId="17" fillId="0" borderId="0" xfId="0" applyNumberFormat="1" applyFont="1" applyFill="1" applyBorder="1" applyAlignment="1">
      <alignment horizontal="center"/>
    </xf>
    <xf numFmtId="178" fontId="15" fillId="0" borderId="0" xfId="0" applyNumberFormat="1" applyFont="1" applyFill="1" applyBorder="1" applyAlignment="1">
      <alignment wrapText="1"/>
    </xf>
    <xf numFmtId="178" fontId="15" fillId="0" borderId="0" xfId="0" applyNumberFormat="1" applyFont="1" applyFill="1" applyBorder="1" applyAlignment="1"/>
    <xf numFmtId="0" fontId="17" fillId="0" borderId="0" xfId="0" applyFont="1" applyFill="1" applyBorder="1" applyAlignment="1"/>
    <xf numFmtId="3" fontId="15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181" fontId="16" fillId="0" borderId="0" xfId="2" applyNumberFormat="1" applyFont="1" applyAlignment="1">
      <alignment horizontal="center" wrapText="1"/>
    </xf>
    <xf numFmtId="177" fontId="16" fillId="0" borderId="0" xfId="1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177" fontId="15" fillId="2" borderId="10" xfId="1" applyNumberFormat="1" applyFont="1" applyFill="1" applyBorder="1" applyAlignment="1">
      <alignment horizontal="right" vertical="center" wrapText="1"/>
    </xf>
    <xf numFmtId="177" fontId="15" fillId="2" borderId="11" xfId="1" applyNumberFormat="1" applyFont="1" applyFill="1" applyBorder="1" applyAlignment="1">
      <alignment horizontal="right" vertical="center" wrapText="1"/>
    </xf>
    <xf numFmtId="3" fontId="20" fillId="0" borderId="7" xfId="0" applyNumberFormat="1" applyFont="1" applyFill="1" applyBorder="1" applyAlignment="1">
      <alignment horizontal="right" vertical="center" wrapText="1"/>
    </xf>
    <xf numFmtId="176" fontId="20" fillId="0" borderId="7" xfId="0" applyNumberFormat="1" applyFont="1" applyFill="1" applyBorder="1" applyAlignment="1">
      <alignment horizontal="right" vertical="center" wrapText="1"/>
    </xf>
    <xf numFmtId="177" fontId="20" fillId="0" borderId="7" xfId="1" applyNumberFormat="1" applyFont="1" applyBorder="1" applyAlignment="1">
      <alignment horizontal="right" vertical="center" wrapText="1"/>
    </xf>
    <xf numFmtId="177" fontId="20" fillId="0" borderId="5" xfId="1" applyNumberFormat="1" applyFont="1" applyBorder="1" applyAlignment="1">
      <alignment horizontal="right" vertical="center" wrapText="1"/>
    </xf>
    <xf numFmtId="177" fontId="15" fillId="2" borderId="8" xfId="1" applyNumberFormat="1" applyFont="1" applyFill="1" applyBorder="1" applyAlignment="1">
      <alignment horizontal="right" vertical="center" wrapText="1"/>
    </xf>
    <xf numFmtId="177" fontId="15" fillId="2" borderId="7" xfId="1" applyNumberFormat="1" applyFont="1" applyFill="1" applyBorder="1" applyAlignment="1">
      <alignment horizontal="right" vertical="center" wrapText="1"/>
    </xf>
    <xf numFmtId="177" fontId="20" fillId="0" borderId="9" xfId="1" applyNumberFormat="1" applyFont="1" applyBorder="1" applyAlignment="1">
      <alignment horizontal="right" vertical="center" wrapText="1"/>
    </xf>
    <xf numFmtId="177" fontId="20" fillId="0" borderId="11" xfId="1" applyNumberFormat="1" applyFont="1" applyBorder="1" applyAlignment="1">
      <alignment horizontal="right" vertical="center" wrapText="1"/>
    </xf>
    <xf numFmtId="177" fontId="15" fillId="2" borderId="13" xfId="1" applyNumberFormat="1" applyFont="1" applyFill="1" applyBorder="1" applyAlignment="1">
      <alignment horizontal="right" vertical="center" wrapText="1"/>
    </xf>
    <xf numFmtId="177" fontId="15" fillId="2" borderId="15" xfId="1" applyNumberFormat="1" applyFont="1" applyFill="1" applyBorder="1" applyAlignment="1">
      <alignment horizontal="right" vertical="center" wrapText="1"/>
    </xf>
    <xf numFmtId="177" fontId="20" fillId="0" borderId="11" xfId="1" applyNumberFormat="1" applyFont="1" applyFill="1" applyBorder="1" applyAlignment="1">
      <alignment horizontal="right" vertical="center" wrapText="1"/>
    </xf>
    <xf numFmtId="181" fontId="17" fillId="0" borderId="0" xfId="2" applyNumberFormat="1" applyFont="1" applyFill="1" applyBorder="1" applyAlignment="1">
      <alignment horizontal="center" wrapText="1"/>
    </xf>
    <xf numFmtId="177" fontId="17" fillId="0" borderId="0" xfId="1" applyNumberFormat="1" applyFont="1" applyFill="1" applyBorder="1" applyAlignment="1">
      <alignment horizontal="center" vertical="center" wrapText="1"/>
    </xf>
    <xf numFmtId="182" fontId="17" fillId="0" borderId="0" xfId="0" applyNumberFormat="1" applyFont="1" applyFill="1" applyBorder="1" applyAlignment="1">
      <alignment horizontal="center" wrapText="1"/>
    </xf>
    <xf numFmtId="184" fontId="16" fillId="0" borderId="11" xfId="4" applyNumberFormat="1" applyFont="1" applyFill="1" applyBorder="1" applyAlignment="1">
      <alignment vertical="center"/>
    </xf>
    <xf numFmtId="185" fontId="16" fillId="0" borderId="11" xfId="4" applyNumberFormat="1" applyFont="1" applyFill="1" applyBorder="1" applyAlignment="1">
      <alignment horizontal="right" vertical="center"/>
    </xf>
    <xf numFmtId="179" fontId="16" fillId="0" borderId="11" xfId="4" applyNumberFormat="1" applyFont="1" applyFill="1" applyBorder="1" applyAlignment="1">
      <alignment horizontal="right" vertical="center"/>
    </xf>
    <xf numFmtId="0" fontId="16" fillId="0" borderId="11" xfId="4" applyNumberFormat="1" applyFont="1" applyFill="1" applyBorder="1" applyAlignment="1">
      <alignment vertical="center" wrapText="1"/>
    </xf>
    <xf numFmtId="176" fontId="17" fillId="0" borderId="11" xfId="4" applyNumberFormat="1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184" fontId="17" fillId="0" borderId="11" xfId="4" applyNumberFormat="1" applyFont="1" applyFill="1" applyBorder="1" applyAlignment="1">
      <alignment vertical="center"/>
    </xf>
    <xf numFmtId="185" fontId="17" fillId="0" borderId="11" xfId="4" applyNumberFormat="1" applyFont="1" applyFill="1" applyBorder="1" applyAlignment="1">
      <alignment vertical="center"/>
    </xf>
    <xf numFmtId="0" fontId="17" fillId="0" borderId="0" xfId="4" applyFont="1" applyAlignment="1">
      <alignment vertical="center" wrapText="1"/>
    </xf>
    <xf numFmtId="0" fontId="24" fillId="0" borderId="0" xfId="4" applyFont="1" applyAlignment="1">
      <alignment vertical="center" wrapText="1"/>
    </xf>
    <xf numFmtId="184" fontId="24" fillId="0" borderId="0" xfId="4" applyNumberFormat="1" applyFont="1" applyAlignment="1">
      <alignment vertical="center" wrapText="1"/>
    </xf>
    <xf numFmtId="185" fontId="24" fillId="0" borderId="0" xfId="4" applyNumberFormat="1" applyFont="1" applyAlignment="1">
      <alignment vertical="center" wrapText="1"/>
    </xf>
    <xf numFmtId="0" fontId="16" fillId="2" borderId="11" xfId="4" applyFont="1" applyFill="1" applyBorder="1" applyAlignment="1">
      <alignment vertical="center" wrapText="1"/>
    </xf>
    <xf numFmtId="0" fontId="16" fillId="2" borderId="11" xfId="4" applyNumberFormat="1" applyFont="1" applyFill="1" applyBorder="1" applyAlignment="1">
      <alignment vertical="center" wrapText="1"/>
    </xf>
    <xf numFmtId="0" fontId="16" fillId="0" borderId="11" xfId="4" applyFont="1" applyBorder="1" applyAlignment="1">
      <alignment vertical="center" wrapText="1"/>
    </xf>
    <xf numFmtId="0" fontId="16" fillId="0" borderId="0" xfId="4" applyFont="1" applyAlignment="1">
      <alignment vertical="center" wrapText="1"/>
    </xf>
    <xf numFmtId="0" fontId="20" fillId="0" borderId="0" xfId="4" applyFont="1" applyAlignment="1">
      <alignment vertical="center" wrapText="1"/>
    </xf>
    <xf numFmtId="0" fontId="20" fillId="2" borderId="1" xfId="4" applyFont="1" applyFill="1" applyBorder="1" applyAlignment="1">
      <alignment vertical="center" wrapText="1"/>
    </xf>
    <xf numFmtId="184" fontId="20" fillId="0" borderId="0" xfId="4" applyNumberFormat="1" applyFont="1" applyAlignment="1">
      <alignment vertical="center" wrapText="1"/>
    </xf>
    <xf numFmtId="0" fontId="20" fillId="0" borderId="0" xfId="4" applyFont="1" applyAlignment="1"/>
    <xf numFmtId="185" fontId="20" fillId="0" borderId="0" xfId="4" applyNumberFormat="1" applyFont="1" applyAlignment="1">
      <alignment vertical="center" wrapText="1"/>
    </xf>
    <xf numFmtId="0" fontId="20" fillId="2" borderId="11" xfId="4" applyNumberFormat="1" applyFont="1" applyFill="1" applyBorder="1" applyAlignment="1">
      <alignment vertical="center" wrapText="1"/>
    </xf>
    <xf numFmtId="0" fontId="21" fillId="0" borderId="0" xfId="4" applyFont="1" applyAlignment="1">
      <alignment vertical="center" wrapText="1"/>
    </xf>
    <xf numFmtId="0" fontId="21" fillId="0" borderId="0" xfId="4" applyFont="1" applyAlignment="1">
      <alignment horizontal="center"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left" vertical="center" wrapText="1"/>
    </xf>
    <xf numFmtId="177" fontId="20" fillId="0" borderId="12" xfId="1" applyNumberFormat="1" applyFont="1" applyFill="1" applyBorder="1" applyAlignment="1">
      <alignment horizontal="right" vertical="center" wrapText="1"/>
    </xf>
    <xf numFmtId="177" fontId="20" fillId="0" borderId="14" xfId="1" applyNumberFormat="1" applyFont="1" applyFill="1" applyBorder="1" applyAlignment="1">
      <alignment horizontal="right" vertical="center" wrapText="1"/>
    </xf>
    <xf numFmtId="0" fontId="20" fillId="0" borderId="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wrapText="1"/>
    </xf>
    <xf numFmtId="177" fontId="16" fillId="0" borderId="11" xfId="1" applyNumberFormat="1" applyFont="1" applyFill="1" applyBorder="1" applyAlignment="1">
      <alignment vertical="center"/>
    </xf>
    <xf numFmtId="177" fontId="16" fillId="0" borderId="11" xfId="1" applyNumberFormat="1" applyFont="1" applyFill="1" applyBorder="1" applyAlignment="1">
      <alignment vertical="center" wrapText="1"/>
    </xf>
    <xf numFmtId="43" fontId="16" fillId="0" borderId="11" xfId="1" applyNumberFormat="1" applyFont="1" applyFill="1" applyBorder="1" applyAlignment="1">
      <alignment vertical="center"/>
    </xf>
    <xf numFmtId="185" fontId="21" fillId="0" borderId="0" xfId="4" applyNumberFormat="1" applyFont="1" applyAlignment="1">
      <alignment vertical="center" wrapText="1"/>
    </xf>
    <xf numFmtId="0" fontId="14" fillId="0" borderId="0" xfId="4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7" fontId="16" fillId="0" borderId="7" xfId="1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 wrapText="1"/>
    </xf>
    <xf numFmtId="0" fontId="24" fillId="0" borderId="0" xfId="4" applyFont="1" applyFill="1" applyAlignment="1"/>
    <xf numFmtId="0" fontId="23" fillId="0" borderId="0" xfId="4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horizontal="center" vertical="center" wrapText="1"/>
    </xf>
    <xf numFmtId="0" fontId="25" fillId="0" borderId="0" xfId="4" applyFont="1" applyFill="1" applyAlignment="1"/>
    <xf numFmtId="0" fontId="16" fillId="0" borderId="11" xfId="4" applyFont="1" applyFill="1" applyBorder="1" applyAlignment="1">
      <alignment vertical="center"/>
    </xf>
    <xf numFmtId="177" fontId="16" fillId="0" borderId="11" xfId="1" applyNumberFormat="1" applyFont="1" applyFill="1" applyBorder="1" applyAlignment="1">
      <alignment horizontal="center" vertical="center" wrapText="1"/>
    </xf>
    <xf numFmtId="183" fontId="17" fillId="0" borderId="11" xfId="4" applyNumberFormat="1" applyFont="1" applyFill="1" applyBorder="1" applyAlignment="1">
      <alignment horizontal="right" vertical="center" wrapText="1"/>
    </xf>
    <xf numFmtId="0" fontId="20" fillId="0" borderId="11" xfId="4" applyFont="1" applyFill="1" applyBorder="1" applyAlignment="1">
      <alignment vertical="center"/>
    </xf>
    <xf numFmtId="0" fontId="9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177" fontId="10" fillId="0" borderId="7" xfId="1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177" fontId="10" fillId="0" borderId="11" xfId="1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11" fillId="0" borderId="7" xfId="1" applyNumberFormat="1" applyFont="1" applyFill="1" applyBorder="1" applyAlignment="1">
      <alignment horizontal="left" vertical="center" wrapText="1"/>
    </xf>
    <xf numFmtId="177" fontId="11" fillId="0" borderId="11" xfId="1" applyNumberFormat="1" applyFont="1" applyFill="1" applyBorder="1" applyAlignment="1">
      <alignment horizontal="left" vertical="center" wrapText="1"/>
    </xf>
    <xf numFmtId="177" fontId="16" fillId="0" borderId="7" xfId="0" applyNumberFormat="1" applyFont="1" applyFill="1" applyBorder="1" applyAlignment="1">
      <alignment horizontal="left" vertical="center" wrapText="1"/>
    </xf>
    <xf numFmtId="177" fontId="16" fillId="0" borderId="7" xfId="1" applyNumberFormat="1" applyFont="1" applyFill="1" applyBorder="1" applyAlignment="1">
      <alignment horizontal="left" vertical="center" wrapText="1"/>
    </xf>
    <xf numFmtId="177" fontId="16" fillId="0" borderId="11" xfId="1" applyNumberFormat="1" applyFont="1" applyFill="1" applyBorder="1" applyAlignment="1">
      <alignment horizontal="left" vertical="center" wrapText="1"/>
    </xf>
    <xf numFmtId="177" fontId="4" fillId="0" borderId="7" xfId="1" applyNumberFormat="1" applyFont="1" applyFill="1" applyBorder="1" applyAlignment="1">
      <alignment horizontal="left" vertical="center" wrapText="1"/>
    </xf>
    <xf numFmtId="177" fontId="4" fillId="0" borderId="11" xfId="1" applyNumberFormat="1" applyFont="1" applyFill="1" applyBorder="1" applyAlignment="1">
      <alignment horizontal="left" vertical="center" wrapText="1"/>
    </xf>
    <xf numFmtId="43" fontId="0" fillId="0" borderId="0" xfId="1" applyFont="1" applyFill="1" applyAlignment="1">
      <alignment horizontal="left" vertical="center" wrapText="1"/>
    </xf>
    <xf numFmtId="3" fontId="31" fillId="0" borderId="7" xfId="0" applyNumberFormat="1" applyFont="1" applyFill="1" applyBorder="1" applyAlignment="1">
      <alignment horizontal="center" vertical="center" wrapText="1"/>
    </xf>
    <xf numFmtId="3" fontId="31" fillId="0" borderId="7" xfId="0" applyNumberFormat="1" applyFont="1" applyFill="1" applyBorder="1" applyAlignment="1">
      <alignment horizontal="center" vertical="center"/>
    </xf>
    <xf numFmtId="178" fontId="31" fillId="0" borderId="7" xfId="0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left" vertical="center" wrapText="1"/>
    </xf>
    <xf numFmtId="1" fontId="20" fillId="0" borderId="7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3" fontId="31" fillId="0" borderId="4" xfId="0" applyNumberFormat="1" applyFont="1" applyFill="1" applyBorder="1" applyAlignment="1">
      <alignment horizontal="center" vertical="center" wrapText="1"/>
    </xf>
    <xf numFmtId="3" fontId="31" fillId="0" borderId="4" xfId="0" applyNumberFormat="1" applyFont="1" applyFill="1" applyBorder="1" applyAlignment="1">
      <alignment horizontal="left" vertical="center" wrapText="1"/>
    </xf>
    <xf numFmtId="3" fontId="31" fillId="0" borderId="5" xfId="0" applyNumberFormat="1" applyFont="1" applyFill="1" applyBorder="1" applyAlignment="1">
      <alignment horizontal="left" vertical="center"/>
    </xf>
    <xf numFmtId="3" fontId="20" fillId="0" borderId="7" xfId="2" applyNumberFormat="1" applyFont="1" applyBorder="1" applyAlignment="1">
      <alignment horizontal="right" vertical="center" wrapText="1"/>
    </xf>
    <xf numFmtId="177" fontId="20" fillId="0" borderId="4" xfId="1" applyNumberFormat="1" applyFont="1" applyFill="1" applyBorder="1" applyAlignment="1">
      <alignment horizontal="right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182" fontId="31" fillId="0" borderId="7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vertical="center" wrapText="1"/>
    </xf>
    <xf numFmtId="0" fontId="31" fillId="0" borderId="7" xfId="0" applyNumberFormat="1" applyFont="1" applyFill="1" applyBorder="1" applyAlignment="1">
      <alignment vertical="center" wrapText="1"/>
    </xf>
    <xf numFmtId="3" fontId="31" fillId="0" borderId="11" xfId="0" applyNumberFormat="1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horizontal="center" vertical="center" wrapText="1"/>
    </xf>
    <xf numFmtId="0" fontId="32" fillId="0" borderId="11" xfId="4" applyFont="1" applyFill="1" applyBorder="1" applyAlignment="1">
      <alignment vertical="center"/>
    </xf>
    <xf numFmtId="177" fontId="20" fillId="2" borderId="11" xfId="1" applyNumberFormat="1" applyFont="1" applyFill="1" applyBorder="1" applyAlignment="1">
      <alignment vertical="center" wrapText="1"/>
    </xf>
    <xf numFmtId="43" fontId="20" fillId="2" borderId="11" xfId="1" applyNumberFormat="1" applyFont="1" applyFill="1" applyBorder="1" applyAlignment="1">
      <alignment vertical="center" wrapText="1"/>
    </xf>
    <xf numFmtId="176" fontId="16" fillId="0" borderId="11" xfId="1" applyNumberFormat="1" applyFont="1" applyFill="1" applyBorder="1" applyAlignment="1">
      <alignment vertical="center"/>
    </xf>
    <xf numFmtId="0" fontId="16" fillId="0" borderId="11" xfId="5" applyFont="1" applyBorder="1" applyAlignment="1">
      <alignment vertical="center" wrapText="1"/>
    </xf>
    <xf numFmtId="0" fontId="12" fillId="2" borderId="11" xfId="4" applyFont="1" applyFill="1" applyBorder="1" applyAlignment="1">
      <alignment horizontal="center" vertical="center" wrapText="1"/>
    </xf>
    <xf numFmtId="185" fontId="12" fillId="0" borderId="11" xfId="4" applyNumberFormat="1" applyFont="1" applyFill="1" applyBorder="1" applyAlignment="1">
      <alignment horizontal="center" vertical="center" wrapText="1"/>
    </xf>
    <xf numFmtId="0" fontId="12" fillId="0" borderId="11" xfId="4" applyNumberFormat="1" applyFont="1" applyFill="1" applyBorder="1" applyAlignment="1">
      <alignment horizontal="center" vertical="center" wrapText="1"/>
    </xf>
    <xf numFmtId="0" fontId="31" fillId="2" borderId="11" xfId="4" applyFont="1" applyFill="1" applyBorder="1" applyAlignment="1">
      <alignment horizontal="center" vertical="center" wrapText="1"/>
    </xf>
    <xf numFmtId="0" fontId="31" fillId="2" borderId="11" xfId="4" applyFont="1" applyFill="1" applyBorder="1" applyAlignment="1">
      <alignment vertical="center" wrapText="1"/>
    </xf>
    <xf numFmtId="0" fontId="31" fillId="0" borderId="11" xfId="4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/>
    </xf>
    <xf numFmtId="3" fontId="31" fillId="0" borderId="2" xfId="0" applyNumberFormat="1" applyFont="1" applyFill="1" applyBorder="1" applyAlignment="1">
      <alignment horizontal="center" vertical="center" wrapText="1"/>
    </xf>
    <xf numFmtId="3" fontId="31" fillId="0" borderId="4" xfId="0" applyNumberFormat="1" applyFont="1" applyFill="1" applyBorder="1" applyAlignment="1">
      <alignment horizontal="center" vertical="center" wrapText="1"/>
    </xf>
    <xf numFmtId="3" fontId="31" fillId="0" borderId="5" xfId="0" applyNumberFormat="1" applyFont="1" applyFill="1" applyBorder="1" applyAlignment="1">
      <alignment horizontal="center" vertical="center" wrapText="1"/>
    </xf>
    <xf numFmtId="3" fontId="31" fillId="0" borderId="6" xfId="0" applyNumberFormat="1" applyFont="1" applyFill="1" applyBorder="1" applyAlignment="1">
      <alignment horizontal="center" vertical="center" wrapText="1"/>
    </xf>
    <xf numFmtId="3" fontId="31" fillId="0" borderId="7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0" fontId="31" fillId="2" borderId="7" xfId="0" applyFont="1" applyFill="1" applyBorder="1" applyAlignment="1">
      <alignment horizontal="center" vertical="center" wrapText="1" shrinkToFit="1"/>
    </xf>
    <xf numFmtId="181" fontId="31" fillId="2" borderId="7" xfId="2" applyNumberFormat="1" applyFont="1" applyFill="1" applyBorder="1" applyAlignment="1">
      <alignment horizontal="center" vertical="center" wrapText="1" shrinkToFit="1"/>
    </xf>
    <xf numFmtId="0" fontId="31" fillId="0" borderId="7" xfId="0" applyNumberFormat="1" applyFont="1" applyFill="1" applyBorder="1" applyAlignment="1">
      <alignment horizontal="center" vertical="center" wrapText="1"/>
    </xf>
    <xf numFmtId="177" fontId="31" fillId="2" borderId="7" xfId="1" applyNumberFormat="1" applyFont="1" applyFill="1" applyBorder="1" applyAlignment="1">
      <alignment horizontal="center" vertical="center" wrapText="1" shrinkToFit="1"/>
    </xf>
    <xf numFmtId="0" fontId="12" fillId="0" borderId="11" xfId="4" applyFont="1" applyFill="1" applyBorder="1" applyAlignment="1">
      <alignment horizontal="center" vertical="center" wrapText="1"/>
    </xf>
    <xf numFmtId="0" fontId="26" fillId="0" borderId="0" xfId="4" applyFont="1" applyFill="1" applyBorder="1" applyAlignment="1">
      <alignment horizontal="center" vertical="center" wrapText="1"/>
    </xf>
    <xf numFmtId="0" fontId="12" fillId="0" borderId="11" xfId="4" applyNumberFormat="1" applyFont="1" applyFill="1" applyBorder="1" applyAlignment="1">
      <alignment horizontal="center" vertical="center" wrapText="1"/>
    </xf>
    <xf numFmtId="0" fontId="26" fillId="2" borderId="0" xfId="4" applyFont="1" applyFill="1" applyBorder="1" applyAlignment="1">
      <alignment horizontal="center" vertical="center" wrapText="1"/>
    </xf>
    <xf numFmtId="0" fontId="12" fillId="2" borderId="15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center" vertical="center" wrapText="1"/>
    </xf>
    <xf numFmtId="0" fontId="12" fillId="0" borderId="16" xfId="4" applyNumberFormat="1" applyFont="1" applyFill="1" applyBorder="1" applyAlignment="1">
      <alignment horizontal="center" vertical="center" wrapText="1"/>
    </xf>
    <xf numFmtId="0" fontId="12" fillId="0" borderId="17" xfId="4" applyNumberFormat="1" applyFont="1" applyFill="1" applyBorder="1" applyAlignment="1">
      <alignment horizontal="center" vertical="center" wrapText="1"/>
    </xf>
    <xf numFmtId="0" fontId="12" fillId="2" borderId="11" xfId="4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right" vertical="center" wrapText="1"/>
    </xf>
  </cellXfs>
  <cellStyles count="6">
    <cellStyle name="百分比" xfId="3" builtinId="5"/>
    <cellStyle name="常规" xfId="0" builtinId="0"/>
    <cellStyle name="常规_政府性基金预算收支表（综合科2016-1-7）" xfId="4"/>
    <cellStyle name="常规_政府性基金预算收支表（综合科2016-1-7） 3" xfId="5"/>
    <cellStyle name="千位分隔" xfId="1" builtinId="3"/>
    <cellStyle name="千位分隔[0]" xfId="2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3"/>
  <sheetViews>
    <sheetView zoomScaleNormal="100" workbookViewId="0">
      <selection activeCell="H5" sqref="H5"/>
    </sheetView>
  </sheetViews>
  <sheetFormatPr defaultRowHeight="13.5"/>
  <cols>
    <col min="1" max="1" width="51.25" style="123" customWidth="1"/>
    <col min="2" max="2" width="10" style="143" customWidth="1"/>
    <col min="3" max="3" width="29.25" style="2" customWidth="1"/>
    <col min="4" max="4" width="15.125" style="1" customWidth="1"/>
    <col min="5" max="7" width="9" style="2"/>
    <col min="8" max="8" width="65.75" style="2" customWidth="1"/>
    <col min="9" max="16384" width="9" style="2"/>
  </cols>
  <sheetData>
    <row r="1" spans="1:4" ht="15">
      <c r="A1" s="120" t="s">
        <v>219</v>
      </c>
      <c r="B1" s="135"/>
    </row>
    <row r="2" spans="1:4" ht="27.75">
      <c r="A2" s="175" t="s">
        <v>26</v>
      </c>
      <c r="B2" s="175"/>
      <c r="C2" s="175"/>
      <c r="D2" s="175"/>
    </row>
    <row r="3" spans="1:4" s="3" customFormat="1" ht="18.75" customHeight="1">
      <c r="A3" s="121"/>
      <c r="B3" s="121"/>
      <c r="D3" s="100" t="s">
        <v>6</v>
      </c>
    </row>
    <row r="4" spans="1:4" s="4" customFormat="1" ht="27.75" customHeight="1">
      <c r="A4" s="101" t="s">
        <v>7</v>
      </c>
      <c r="B4" s="101" t="s">
        <v>8</v>
      </c>
      <c r="C4" s="101" t="s">
        <v>9</v>
      </c>
      <c r="D4" s="102" t="s">
        <v>10</v>
      </c>
    </row>
    <row r="5" spans="1:4" s="6" customFormat="1" ht="24" customHeight="1">
      <c r="A5" s="101" t="s">
        <v>5</v>
      </c>
      <c r="B5" s="136">
        <f>B11+B15+B18+B20</f>
        <v>105836.52</v>
      </c>
      <c r="C5" s="126"/>
      <c r="D5" s="124"/>
    </row>
    <row r="6" spans="1:4" s="6" customFormat="1" ht="24" customHeight="1">
      <c r="A6" s="101" t="s">
        <v>179</v>
      </c>
      <c r="B6" s="137">
        <f>B23+B45+B49+B62</f>
        <v>105836.52</v>
      </c>
      <c r="C6" s="128"/>
      <c r="D6" s="129"/>
    </row>
    <row r="7" spans="1:4" s="6" customFormat="1" ht="24" customHeight="1">
      <c r="A7" s="101" t="s">
        <v>178</v>
      </c>
      <c r="B7" s="136">
        <v>119630</v>
      </c>
      <c r="C7" s="124"/>
      <c r="D7" s="125"/>
    </row>
    <row r="8" spans="1:4" s="6" customFormat="1" ht="24" customHeight="1">
      <c r="A8" s="101" t="s">
        <v>2</v>
      </c>
      <c r="B8" s="137">
        <f>B27+B40+B47</f>
        <v>119630</v>
      </c>
      <c r="C8" s="129"/>
      <c r="D8" s="127"/>
    </row>
    <row r="9" spans="1:4" s="6" customFormat="1" ht="24" customHeight="1">
      <c r="A9" s="130" t="s">
        <v>11</v>
      </c>
      <c r="B9" s="138">
        <f>B10+B14+B17+B19</f>
        <v>225466.52</v>
      </c>
      <c r="C9" s="104"/>
      <c r="D9" s="103"/>
    </row>
    <row r="10" spans="1:4" s="6" customFormat="1" ht="24" customHeight="1">
      <c r="A10" s="106" t="s">
        <v>168</v>
      </c>
      <c r="B10" s="139">
        <f>SUM(B11:B13)</f>
        <v>132000</v>
      </c>
      <c r="C10" s="104"/>
      <c r="D10" s="105"/>
    </row>
    <row r="11" spans="1:4" s="6" customFormat="1" ht="24" customHeight="1">
      <c r="A11" s="106" t="s">
        <v>192</v>
      </c>
      <c r="B11" s="139">
        <v>25000</v>
      </c>
      <c r="C11" s="104"/>
      <c r="D11" s="105" t="s">
        <v>12</v>
      </c>
    </row>
    <row r="12" spans="1:4" s="7" customFormat="1" ht="24" customHeight="1">
      <c r="A12" s="106" t="s">
        <v>191</v>
      </c>
      <c r="B12" s="139">
        <v>95000</v>
      </c>
      <c r="C12" s="104"/>
      <c r="D12" s="105" t="s">
        <v>13</v>
      </c>
    </row>
    <row r="13" spans="1:4" s="7" customFormat="1" ht="24" customHeight="1">
      <c r="A13" s="106" t="s">
        <v>193</v>
      </c>
      <c r="B13" s="139">
        <v>12000</v>
      </c>
      <c r="C13" s="104"/>
      <c r="D13" s="105" t="s">
        <v>13</v>
      </c>
    </row>
    <row r="14" spans="1:4" s="99" customFormat="1" ht="24" customHeight="1">
      <c r="A14" s="131" t="s">
        <v>169</v>
      </c>
      <c r="B14" s="140">
        <f>SUM(B15:B16)</f>
        <v>80821</v>
      </c>
      <c r="C14" s="132"/>
      <c r="D14" s="109"/>
    </row>
    <row r="15" spans="1:4" s="7" customFormat="1" ht="24" customHeight="1">
      <c r="A15" s="106" t="s">
        <v>194</v>
      </c>
      <c r="B15" s="139">
        <v>68191</v>
      </c>
      <c r="C15" s="104"/>
      <c r="D15" s="105" t="s">
        <v>12</v>
      </c>
    </row>
    <row r="16" spans="1:4" s="7" customFormat="1" ht="24" customHeight="1">
      <c r="A16" s="106" t="s">
        <v>195</v>
      </c>
      <c r="B16" s="139">
        <v>12630</v>
      </c>
      <c r="C16" s="104"/>
      <c r="D16" s="105" t="s">
        <v>13</v>
      </c>
    </row>
    <row r="17" spans="1:4" s="6" customFormat="1" ht="24" customHeight="1">
      <c r="A17" s="106" t="s">
        <v>170</v>
      </c>
      <c r="B17" s="139">
        <f>B18</f>
        <v>11645.52</v>
      </c>
      <c r="C17" s="104"/>
      <c r="D17" s="105"/>
    </row>
    <row r="18" spans="1:4" s="4" customFormat="1" ht="24" customHeight="1">
      <c r="A18" s="106" t="s">
        <v>189</v>
      </c>
      <c r="B18" s="139">
        <v>11645.52</v>
      </c>
      <c r="C18" s="104"/>
      <c r="D18" s="105" t="s">
        <v>12</v>
      </c>
    </row>
    <row r="19" spans="1:4" s="4" customFormat="1" ht="24" customHeight="1">
      <c r="A19" s="106" t="s">
        <v>171</v>
      </c>
      <c r="B19" s="139">
        <f>SUM(B20)</f>
        <v>1000</v>
      </c>
      <c r="C19" s="104"/>
      <c r="D19" s="105"/>
    </row>
    <row r="20" spans="1:4" s="4" customFormat="1" ht="24" customHeight="1">
      <c r="A20" s="106" t="s">
        <v>190</v>
      </c>
      <c r="B20" s="139">
        <v>1000</v>
      </c>
      <c r="C20" s="104"/>
      <c r="D20" s="105" t="s">
        <v>12</v>
      </c>
    </row>
    <row r="21" spans="1:4" s="3" customFormat="1" ht="24" customHeight="1">
      <c r="A21" s="130" t="s">
        <v>27</v>
      </c>
      <c r="B21" s="138">
        <f>B22+B44+B49+B62</f>
        <v>225466.52</v>
      </c>
      <c r="C21" s="9"/>
      <c r="D21" s="107"/>
    </row>
    <row r="22" spans="1:4" s="3" customFormat="1" ht="24" customHeight="1">
      <c r="A22" s="106" t="s">
        <v>172</v>
      </c>
      <c r="B22" s="139">
        <f>B23+B27+B40</f>
        <v>132000</v>
      </c>
      <c r="C22" s="9"/>
      <c r="D22" s="107"/>
    </row>
    <row r="23" spans="1:4" s="8" customFormat="1" ht="24" customHeight="1">
      <c r="A23" s="106" t="s">
        <v>47</v>
      </c>
      <c r="B23" s="139">
        <f>SUM(B24:B26)</f>
        <v>25000</v>
      </c>
      <c r="C23" s="133"/>
      <c r="D23" s="134"/>
    </row>
    <row r="24" spans="1:4" s="8" customFormat="1" ht="30" customHeight="1">
      <c r="A24" s="106" t="s">
        <v>29</v>
      </c>
      <c r="B24" s="139">
        <v>14000</v>
      </c>
      <c r="C24" s="10" t="s">
        <v>25</v>
      </c>
      <c r="D24" s="105" t="s">
        <v>12</v>
      </c>
    </row>
    <row r="25" spans="1:4" s="8" customFormat="1" ht="24" customHeight="1">
      <c r="A25" s="106" t="s">
        <v>153</v>
      </c>
      <c r="B25" s="139">
        <v>5000</v>
      </c>
      <c r="C25" s="10" t="s">
        <v>14</v>
      </c>
      <c r="D25" s="105" t="s">
        <v>12</v>
      </c>
    </row>
    <row r="26" spans="1:4" s="8" customFormat="1" ht="30" customHeight="1">
      <c r="A26" s="106" t="s">
        <v>154</v>
      </c>
      <c r="B26" s="139">
        <v>6000</v>
      </c>
      <c r="C26" s="10" t="s">
        <v>28</v>
      </c>
      <c r="D26" s="105" t="s">
        <v>12</v>
      </c>
    </row>
    <row r="27" spans="1:4" s="3" customFormat="1" ht="24" customHeight="1">
      <c r="A27" s="106" t="s">
        <v>166</v>
      </c>
      <c r="B27" s="139">
        <f>SUM(B28:B39)</f>
        <v>95000</v>
      </c>
      <c r="C27" s="9"/>
      <c r="D27" s="107"/>
    </row>
    <row r="28" spans="1:4" s="8" customFormat="1" ht="30" customHeight="1">
      <c r="A28" s="106" t="s">
        <v>155</v>
      </c>
      <c r="B28" s="139">
        <v>7000</v>
      </c>
      <c r="C28" s="10" t="s">
        <v>4</v>
      </c>
      <c r="D28" s="105" t="s">
        <v>13</v>
      </c>
    </row>
    <row r="29" spans="1:4" s="8" customFormat="1" ht="30" customHeight="1">
      <c r="A29" s="106" t="s">
        <v>156</v>
      </c>
      <c r="B29" s="139">
        <v>5000</v>
      </c>
      <c r="C29" s="10" t="s">
        <v>3</v>
      </c>
      <c r="D29" s="105" t="s">
        <v>13</v>
      </c>
    </row>
    <row r="30" spans="1:4" s="8" customFormat="1" ht="30" customHeight="1">
      <c r="A30" s="106" t="s">
        <v>157</v>
      </c>
      <c r="B30" s="139">
        <v>10000</v>
      </c>
      <c r="C30" s="10" t="s">
        <v>3</v>
      </c>
      <c r="D30" s="105" t="s">
        <v>13</v>
      </c>
    </row>
    <row r="31" spans="1:4" s="8" customFormat="1" ht="30" customHeight="1">
      <c r="A31" s="106" t="s">
        <v>158</v>
      </c>
      <c r="B31" s="139">
        <v>3000</v>
      </c>
      <c r="C31" s="10" t="s">
        <v>3</v>
      </c>
      <c r="D31" s="105" t="s">
        <v>13</v>
      </c>
    </row>
    <row r="32" spans="1:4" s="8" customFormat="1" ht="30" customHeight="1">
      <c r="A32" s="106" t="s">
        <v>159</v>
      </c>
      <c r="B32" s="139">
        <v>3000</v>
      </c>
      <c r="C32" s="10" t="s">
        <v>3</v>
      </c>
      <c r="D32" s="105" t="s">
        <v>13</v>
      </c>
    </row>
    <row r="33" spans="1:4" s="8" customFormat="1" ht="30" customHeight="1">
      <c r="A33" s="106" t="s">
        <v>160</v>
      </c>
      <c r="B33" s="139">
        <v>2000</v>
      </c>
      <c r="C33" s="10" t="s">
        <v>3</v>
      </c>
      <c r="D33" s="105" t="s">
        <v>13</v>
      </c>
    </row>
    <row r="34" spans="1:4" s="8" customFormat="1" ht="30" customHeight="1">
      <c r="A34" s="106" t="s">
        <v>161</v>
      </c>
      <c r="B34" s="139">
        <v>12000</v>
      </c>
      <c r="C34" s="10" t="s">
        <v>3</v>
      </c>
      <c r="D34" s="105" t="s">
        <v>13</v>
      </c>
    </row>
    <row r="35" spans="1:4" s="3" customFormat="1" ht="42.75">
      <c r="A35" s="106" t="s">
        <v>162</v>
      </c>
      <c r="B35" s="139">
        <v>20000</v>
      </c>
      <c r="C35" s="10" t="s">
        <v>3</v>
      </c>
      <c r="D35" s="105" t="s">
        <v>13</v>
      </c>
    </row>
    <row r="36" spans="1:4" s="3" customFormat="1" ht="42.75">
      <c r="A36" s="106" t="s">
        <v>183</v>
      </c>
      <c r="B36" s="139">
        <v>10000</v>
      </c>
      <c r="C36" s="10" t="s">
        <v>3</v>
      </c>
      <c r="D36" s="105" t="s">
        <v>13</v>
      </c>
    </row>
    <row r="37" spans="1:4" s="3" customFormat="1" ht="30" customHeight="1">
      <c r="A37" s="106" t="s">
        <v>163</v>
      </c>
      <c r="B37" s="139">
        <v>18240</v>
      </c>
      <c r="C37" s="10" t="s">
        <v>3</v>
      </c>
      <c r="D37" s="105" t="s">
        <v>13</v>
      </c>
    </row>
    <row r="38" spans="1:4" s="3" customFormat="1" ht="30" customHeight="1">
      <c r="A38" s="106" t="s">
        <v>164</v>
      </c>
      <c r="B38" s="139">
        <v>2000</v>
      </c>
      <c r="C38" s="10" t="s">
        <v>3</v>
      </c>
      <c r="D38" s="105" t="s">
        <v>13</v>
      </c>
    </row>
    <row r="39" spans="1:4" s="3" customFormat="1" ht="30" customHeight="1">
      <c r="A39" s="106" t="s">
        <v>165</v>
      </c>
      <c r="B39" s="139">
        <v>2760</v>
      </c>
      <c r="C39" s="10" t="s">
        <v>3</v>
      </c>
      <c r="D39" s="105" t="s">
        <v>13</v>
      </c>
    </row>
    <row r="40" spans="1:4" s="3" customFormat="1" ht="24" customHeight="1">
      <c r="A40" s="106" t="s">
        <v>167</v>
      </c>
      <c r="B40" s="139">
        <v>12000</v>
      </c>
      <c r="C40" s="10"/>
      <c r="D40" s="105"/>
    </row>
    <row r="41" spans="1:4" s="3" customFormat="1" ht="30" customHeight="1">
      <c r="A41" s="106" t="s">
        <v>152</v>
      </c>
      <c r="B41" s="139">
        <v>5000</v>
      </c>
      <c r="C41" s="10" t="s">
        <v>3</v>
      </c>
      <c r="D41" s="105" t="s">
        <v>13</v>
      </c>
    </row>
    <row r="42" spans="1:4" s="3" customFormat="1" ht="30" customHeight="1">
      <c r="A42" s="106" t="s">
        <v>151</v>
      </c>
      <c r="B42" s="139">
        <v>5000</v>
      </c>
      <c r="C42" s="10" t="s">
        <v>3</v>
      </c>
      <c r="D42" s="105" t="s">
        <v>13</v>
      </c>
    </row>
    <row r="43" spans="1:4" s="3" customFormat="1" ht="42.75">
      <c r="A43" s="106" t="s">
        <v>184</v>
      </c>
      <c r="B43" s="141">
        <v>2000</v>
      </c>
      <c r="C43" s="10" t="s">
        <v>3</v>
      </c>
      <c r="D43" s="105" t="s">
        <v>13</v>
      </c>
    </row>
    <row r="44" spans="1:4" s="3" customFormat="1" ht="24" customHeight="1">
      <c r="A44" s="106" t="s">
        <v>175</v>
      </c>
      <c r="B44" s="142">
        <f>B45+B47</f>
        <v>80821</v>
      </c>
      <c r="C44" s="108"/>
      <c r="D44" s="109"/>
    </row>
    <row r="45" spans="1:4" s="3" customFormat="1" ht="24" customHeight="1">
      <c r="A45" s="106" t="s">
        <v>173</v>
      </c>
      <c r="B45" s="139">
        <f>B46</f>
        <v>68191</v>
      </c>
      <c r="C45" s="9"/>
      <c r="D45" s="107"/>
    </row>
    <row r="46" spans="1:4" s="3" customFormat="1" ht="30" customHeight="1">
      <c r="A46" s="122" t="s">
        <v>44</v>
      </c>
      <c r="B46" s="139">
        <v>68191</v>
      </c>
      <c r="C46" s="10" t="s">
        <v>45</v>
      </c>
      <c r="D46" s="105" t="s">
        <v>12</v>
      </c>
    </row>
    <row r="47" spans="1:4" s="3" customFormat="1" ht="24" customHeight="1">
      <c r="A47" s="106" t="s">
        <v>174</v>
      </c>
      <c r="B47" s="139">
        <f>B48</f>
        <v>12630</v>
      </c>
      <c r="C47" s="9"/>
      <c r="D47" s="107"/>
    </row>
    <row r="48" spans="1:4" s="3" customFormat="1" ht="30" customHeight="1">
      <c r="A48" s="122" t="s">
        <v>185</v>
      </c>
      <c r="B48" s="139">
        <v>12630</v>
      </c>
      <c r="C48" s="10" t="s">
        <v>46</v>
      </c>
      <c r="D48" s="105" t="s">
        <v>13</v>
      </c>
    </row>
    <row r="49" spans="1:4" s="3" customFormat="1" ht="24" customHeight="1">
      <c r="A49" s="106" t="s">
        <v>176</v>
      </c>
      <c r="B49" s="139">
        <f>SUM(B50:B61)</f>
        <v>11645.52</v>
      </c>
      <c r="C49" s="9"/>
      <c r="D49" s="107"/>
    </row>
    <row r="50" spans="1:4" s="3" customFormat="1" ht="30" customHeight="1">
      <c r="A50" s="106" t="s">
        <v>30</v>
      </c>
      <c r="B50" s="139">
        <v>500</v>
      </c>
      <c r="C50" s="10" t="s">
        <v>15</v>
      </c>
      <c r="D50" s="105" t="s">
        <v>12</v>
      </c>
    </row>
    <row r="51" spans="1:4" s="3" customFormat="1" ht="30" customHeight="1">
      <c r="A51" s="106" t="s">
        <v>31</v>
      </c>
      <c r="B51" s="139">
        <v>265</v>
      </c>
      <c r="C51" s="10" t="s">
        <v>16</v>
      </c>
      <c r="D51" s="105" t="s">
        <v>12</v>
      </c>
    </row>
    <row r="52" spans="1:4" s="3" customFormat="1" ht="24" customHeight="1">
      <c r="A52" s="106" t="s">
        <v>32</v>
      </c>
      <c r="B52" s="139">
        <v>1492.52</v>
      </c>
      <c r="C52" s="10" t="s">
        <v>17</v>
      </c>
      <c r="D52" s="105" t="s">
        <v>12</v>
      </c>
    </row>
    <row r="53" spans="1:4" s="3" customFormat="1" ht="24" customHeight="1">
      <c r="A53" s="106" t="s">
        <v>33</v>
      </c>
      <c r="B53" s="139">
        <v>70</v>
      </c>
      <c r="C53" s="10" t="s">
        <v>18</v>
      </c>
      <c r="D53" s="105" t="s">
        <v>12</v>
      </c>
    </row>
    <row r="54" spans="1:4" s="3" customFormat="1" ht="24" customHeight="1">
      <c r="A54" s="106" t="s">
        <v>34</v>
      </c>
      <c r="B54" s="139">
        <v>165</v>
      </c>
      <c r="C54" s="10" t="s">
        <v>18</v>
      </c>
      <c r="D54" s="105" t="s">
        <v>12</v>
      </c>
    </row>
    <row r="55" spans="1:4" s="3" customFormat="1" ht="24" customHeight="1">
      <c r="A55" s="106" t="s">
        <v>35</v>
      </c>
      <c r="B55" s="139">
        <v>1000</v>
      </c>
      <c r="C55" s="10" t="s">
        <v>18</v>
      </c>
      <c r="D55" s="105" t="s">
        <v>12</v>
      </c>
    </row>
    <row r="56" spans="1:4" s="3" customFormat="1" ht="24" customHeight="1">
      <c r="A56" s="106" t="s">
        <v>36</v>
      </c>
      <c r="B56" s="139">
        <v>1200</v>
      </c>
      <c r="C56" s="10" t="s">
        <v>19</v>
      </c>
      <c r="D56" s="105" t="s">
        <v>12</v>
      </c>
    </row>
    <row r="57" spans="1:4" s="3" customFormat="1" ht="24" customHeight="1">
      <c r="A57" s="106" t="s">
        <v>37</v>
      </c>
      <c r="B57" s="139">
        <v>300</v>
      </c>
      <c r="C57" s="10" t="s">
        <v>20</v>
      </c>
      <c r="D57" s="105" t="s">
        <v>12</v>
      </c>
    </row>
    <row r="58" spans="1:4" s="3" customFormat="1" ht="30" customHeight="1">
      <c r="A58" s="106" t="s">
        <v>38</v>
      </c>
      <c r="B58" s="139">
        <v>4000</v>
      </c>
      <c r="C58" s="10" t="s">
        <v>21</v>
      </c>
      <c r="D58" s="105" t="s">
        <v>12</v>
      </c>
    </row>
    <row r="59" spans="1:4" s="3" customFormat="1" ht="24" customHeight="1">
      <c r="A59" s="106" t="s">
        <v>39</v>
      </c>
      <c r="B59" s="139">
        <v>2000</v>
      </c>
      <c r="C59" s="10" t="s">
        <v>22</v>
      </c>
      <c r="D59" s="105" t="s">
        <v>12</v>
      </c>
    </row>
    <row r="60" spans="1:4" s="3" customFormat="1" ht="24" customHeight="1">
      <c r="A60" s="106" t="s">
        <v>40</v>
      </c>
      <c r="B60" s="139">
        <v>150</v>
      </c>
      <c r="C60" s="10" t="s">
        <v>23</v>
      </c>
      <c r="D60" s="105" t="s">
        <v>12</v>
      </c>
    </row>
    <row r="61" spans="1:4" s="3" customFormat="1" ht="24" customHeight="1">
      <c r="A61" s="106" t="s">
        <v>41</v>
      </c>
      <c r="B61" s="139">
        <v>503</v>
      </c>
      <c r="C61" s="10" t="s">
        <v>24</v>
      </c>
      <c r="D61" s="105" t="s">
        <v>12</v>
      </c>
    </row>
    <row r="62" spans="1:4" s="3" customFormat="1" ht="24" customHeight="1">
      <c r="A62" s="106" t="s">
        <v>177</v>
      </c>
      <c r="B62" s="139">
        <f>B63</f>
        <v>1000</v>
      </c>
      <c r="C62" s="9"/>
      <c r="D62" s="107"/>
    </row>
    <row r="63" spans="1:4" s="3" customFormat="1" ht="30" customHeight="1">
      <c r="A63" s="122" t="s">
        <v>42</v>
      </c>
      <c r="B63" s="139">
        <v>1000</v>
      </c>
      <c r="C63" s="10" t="s">
        <v>43</v>
      </c>
      <c r="D63" s="105" t="s">
        <v>12</v>
      </c>
    </row>
  </sheetData>
  <mergeCells count="1">
    <mergeCell ref="A2:D2"/>
  </mergeCells>
  <phoneticPr fontId="1" type="noConversion"/>
  <printOptions horizontalCentered="1"/>
  <pageMargins left="0.51181102362204722" right="0.51181102362204722" top="0.78740157480314965" bottom="0.47244094488188981" header="0.31496062992125984" footer="0.31496062992125984"/>
  <pageSetup paperSize="9" scale="85" firstPageNumber="6" fitToHeight="2" orientation="portrait" useFirstPageNumber="1" r:id="rId1"/>
  <headerFooter scaleWithDoc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N52"/>
  <sheetViews>
    <sheetView showZeros="0" workbookViewId="0">
      <pane ySplit="5" topLeftCell="A6" activePane="bottomLeft" state="frozen"/>
      <selection activeCell="H12" sqref="H12"/>
      <selection pane="bottomLeft" activeCell="A2" sqref="A2:G2"/>
    </sheetView>
  </sheetViews>
  <sheetFormatPr defaultColWidth="20.25" defaultRowHeight="15"/>
  <cols>
    <col min="1" max="1" width="33.75" style="11" customWidth="1"/>
    <col min="2" max="5" width="9.625" style="11" customWidth="1"/>
    <col min="6" max="6" width="9.875" style="11" customWidth="1"/>
    <col min="7" max="7" width="9.875" style="32" customWidth="1"/>
    <col min="8" max="244" width="20.25" style="11" customWidth="1"/>
    <col min="245" max="248" width="20.25" style="12"/>
    <col min="249" max="16384" width="20.25" style="33"/>
  </cols>
  <sheetData>
    <row r="1" spans="1:248" s="11" customFormat="1">
      <c r="A1" s="5" t="s">
        <v>220</v>
      </c>
      <c r="IK1" s="12"/>
      <c r="IL1" s="12"/>
      <c r="IM1" s="12"/>
      <c r="IN1" s="12"/>
    </row>
    <row r="2" spans="1:248" s="14" customFormat="1" ht="25.5" customHeight="1">
      <c r="A2" s="176" t="s">
        <v>97</v>
      </c>
      <c r="B2" s="176"/>
      <c r="C2" s="176"/>
      <c r="D2" s="176"/>
      <c r="E2" s="176"/>
      <c r="F2" s="176"/>
      <c r="G2" s="176"/>
      <c r="H2" s="13"/>
    </row>
    <row r="3" spans="1:248" s="14" customFormat="1" ht="19.5">
      <c r="A3" s="15"/>
      <c r="B3" s="15"/>
      <c r="C3" s="15"/>
      <c r="D3" s="15"/>
      <c r="E3" s="15"/>
      <c r="F3" s="15"/>
      <c r="G3" s="16" t="s">
        <v>48</v>
      </c>
    </row>
    <row r="4" spans="1:248" s="18" customFormat="1" ht="30.75" customHeight="1">
      <c r="A4" s="177" t="s">
        <v>49</v>
      </c>
      <c r="B4" s="177" t="s">
        <v>95</v>
      </c>
      <c r="C4" s="181" t="s">
        <v>128</v>
      </c>
      <c r="D4" s="181"/>
      <c r="E4" s="181"/>
      <c r="F4" s="179" t="s">
        <v>134</v>
      </c>
      <c r="G4" s="180"/>
      <c r="H4" s="17"/>
    </row>
    <row r="5" spans="1:248" s="18" customFormat="1" ht="20.25" customHeight="1">
      <c r="A5" s="178"/>
      <c r="B5" s="178"/>
      <c r="C5" s="144" t="s">
        <v>93</v>
      </c>
      <c r="D5" s="144" t="s">
        <v>94</v>
      </c>
      <c r="E5" s="144" t="s">
        <v>0</v>
      </c>
      <c r="F5" s="145" t="s">
        <v>50</v>
      </c>
      <c r="G5" s="146" t="s">
        <v>98</v>
      </c>
      <c r="H5" s="17"/>
    </row>
    <row r="6" spans="1:248" s="18" customFormat="1" ht="15.75" customHeight="1">
      <c r="A6" s="151" t="s">
        <v>51</v>
      </c>
      <c r="B6" s="20">
        <f>B7+B34</f>
        <v>1423931</v>
      </c>
      <c r="C6" s="20">
        <f>C7+C34</f>
        <v>550722</v>
      </c>
      <c r="D6" s="20">
        <f t="shared" ref="D6:F6" si="0">D7+D34</f>
        <v>656559</v>
      </c>
      <c r="E6" s="20">
        <f t="shared" si="0"/>
        <v>105837</v>
      </c>
      <c r="F6" s="20">
        <f t="shared" si="0"/>
        <v>-767372</v>
      </c>
      <c r="G6" s="21">
        <f t="shared" ref="G6:G24" si="1">IFERROR(F6/B6*100,"")</f>
        <v>-53.891094442076195</v>
      </c>
      <c r="H6" s="110"/>
    </row>
    <row r="7" spans="1:248" s="18" customFormat="1" ht="15.75" customHeight="1">
      <c r="A7" s="152" t="s">
        <v>180</v>
      </c>
      <c r="B7" s="19">
        <f>B8+B25</f>
        <v>220520</v>
      </c>
      <c r="C7" s="19">
        <f>C8+C25</f>
        <v>227143</v>
      </c>
      <c r="D7" s="19">
        <f t="shared" ref="D7:E7" si="2">D8+D25</f>
        <v>227143</v>
      </c>
      <c r="E7" s="19">
        <f t="shared" si="2"/>
        <v>0</v>
      </c>
      <c r="F7" s="20">
        <f>D7-B7</f>
        <v>6623</v>
      </c>
      <c r="G7" s="21">
        <f t="shared" si="1"/>
        <v>3.0033557046979866</v>
      </c>
      <c r="H7" s="110"/>
    </row>
    <row r="8" spans="1:248" s="18" customFormat="1" ht="15.75" customHeight="1">
      <c r="A8" s="147" t="s">
        <v>52</v>
      </c>
      <c r="B8" s="19">
        <f>SUM(B9:B24)</f>
        <v>152123</v>
      </c>
      <c r="C8" s="19">
        <f>SUM(C9:C24)</f>
        <v>155322</v>
      </c>
      <c r="D8" s="19">
        <f>SUM(D9:D24)</f>
        <v>155322</v>
      </c>
      <c r="E8" s="19"/>
      <c r="F8" s="20">
        <f t="shared" ref="F8:F45" si="3">D8-B8</f>
        <v>3199</v>
      </c>
      <c r="G8" s="21">
        <f t="shared" si="1"/>
        <v>2.1029035714520488</v>
      </c>
      <c r="H8" s="110"/>
    </row>
    <row r="9" spans="1:248" s="23" customFormat="1" ht="15.75" customHeight="1">
      <c r="A9" s="22" t="s">
        <v>130</v>
      </c>
      <c r="B9" s="20">
        <v>48079</v>
      </c>
      <c r="C9" s="20">
        <v>49518</v>
      </c>
      <c r="D9" s="20">
        <v>49518</v>
      </c>
      <c r="E9" s="20"/>
      <c r="F9" s="20">
        <f t="shared" si="3"/>
        <v>1439</v>
      </c>
      <c r="G9" s="21">
        <f t="shared" si="1"/>
        <v>2.9929907028016389</v>
      </c>
      <c r="H9" s="110"/>
    </row>
    <row r="10" spans="1:248" s="23" customFormat="1" ht="15.75" customHeight="1">
      <c r="A10" s="24" t="s">
        <v>53</v>
      </c>
      <c r="B10" s="20">
        <v>12591</v>
      </c>
      <c r="C10" s="20">
        <v>13425</v>
      </c>
      <c r="D10" s="20">
        <v>13425</v>
      </c>
      <c r="E10" s="20"/>
      <c r="F10" s="20">
        <f t="shared" si="3"/>
        <v>834</v>
      </c>
      <c r="G10" s="21">
        <f t="shared" si="1"/>
        <v>6.6237788896831074</v>
      </c>
      <c r="H10" s="110"/>
    </row>
    <row r="11" spans="1:248" s="23" customFormat="1" ht="15.75" customHeight="1">
      <c r="A11" s="24" t="s">
        <v>54</v>
      </c>
      <c r="B11" s="20"/>
      <c r="C11" s="20">
        <v>0</v>
      </c>
      <c r="D11" s="20">
        <v>0</v>
      </c>
      <c r="E11" s="20"/>
      <c r="F11" s="20">
        <f t="shared" si="3"/>
        <v>0</v>
      </c>
      <c r="G11" s="21" t="str">
        <f t="shared" si="1"/>
        <v/>
      </c>
      <c r="H11" s="110"/>
    </row>
    <row r="12" spans="1:248" s="23" customFormat="1" ht="15.75" customHeight="1">
      <c r="A12" s="24" t="s">
        <v>55</v>
      </c>
      <c r="B12" s="20">
        <v>4537</v>
      </c>
      <c r="C12" s="20">
        <v>4610</v>
      </c>
      <c r="D12" s="20">
        <v>4610</v>
      </c>
      <c r="E12" s="20"/>
      <c r="F12" s="20">
        <f t="shared" si="3"/>
        <v>73</v>
      </c>
      <c r="G12" s="21">
        <f t="shared" si="1"/>
        <v>1.6089927264712363</v>
      </c>
      <c r="H12" s="110"/>
    </row>
    <row r="13" spans="1:248" s="23" customFormat="1" ht="15.75" customHeight="1">
      <c r="A13" s="22" t="s">
        <v>56</v>
      </c>
      <c r="B13" s="20">
        <v>84</v>
      </c>
      <c r="C13" s="20">
        <v>78</v>
      </c>
      <c r="D13" s="20">
        <v>78</v>
      </c>
      <c r="E13" s="20"/>
      <c r="F13" s="20">
        <f t="shared" si="3"/>
        <v>-6</v>
      </c>
      <c r="G13" s="21">
        <f t="shared" si="1"/>
        <v>-7.1428571428571423</v>
      </c>
      <c r="H13" s="110"/>
    </row>
    <row r="14" spans="1:248" s="23" customFormat="1" ht="15.75" customHeight="1">
      <c r="A14" s="22" t="s">
        <v>57</v>
      </c>
      <c r="B14" s="20">
        <v>40021</v>
      </c>
      <c r="C14" s="20">
        <v>40687</v>
      </c>
      <c r="D14" s="20">
        <v>40687</v>
      </c>
      <c r="E14" s="20"/>
      <c r="F14" s="20">
        <f t="shared" si="3"/>
        <v>666</v>
      </c>
      <c r="G14" s="21">
        <f t="shared" si="1"/>
        <v>1.6641263336748207</v>
      </c>
      <c r="H14" s="110"/>
    </row>
    <row r="15" spans="1:248" s="23" customFormat="1" ht="15.75" customHeight="1">
      <c r="A15" s="22" t="s">
        <v>58</v>
      </c>
      <c r="B15" s="20">
        <v>7510</v>
      </c>
      <c r="C15" s="20">
        <v>6953</v>
      </c>
      <c r="D15" s="20">
        <v>6953</v>
      </c>
      <c r="E15" s="20"/>
      <c r="F15" s="20">
        <f t="shared" si="3"/>
        <v>-557</v>
      </c>
      <c r="G15" s="21">
        <f t="shared" si="1"/>
        <v>-7.416777629826897</v>
      </c>
      <c r="H15" s="110"/>
    </row>
    <row r="16" spans="1:248" s="23" customFormat="1" ht="15.75" customHeight="1">
      <c r="A16" s="22" t="s">
        <v>59</v>
      </c>
      <c r="B16" s="20">
        <v>3773</v>
      </c>
      <c r="C16" s="20">
        <v>3764</v>
      </c>
      <c r="D16" s="20">
        <v>3764</v>
      </c>
      <c r="E16" s="20"/>
      <c r="F16" s="20">
        <f t="shared" si="3"/>
        <v>-9</v>
      </c>
      <c r="G16" s="21">
        <f t="shared" si="1"/>
        <v>-0.23853697323085077</v>
      </c>
      <c r="H16" s="110"/>
    </row>
    <row r="17" spans="1:8" s="23" customFormat="1" ht="15.75" customHeight="1">
      <c r="A17" s="22" t="s">
        <v>60</v>
      </c>
      <c r="B17" s="20">
        <v>2246</v>
      </c>
      <c r="C17" s="20">
        <v>2350</v>
      </c>
      <c r="D17" s="20">
        <v>2350</v>
      </c>
      <c r="E17" s="20"/>
      <c r="F17" s="20">
        <f t="shared" si="3"/>
        <v>104</v>
      </c>
      <c r="G17" s="21">
        <f t="shared" si="1"/>
        <v>4.6304541406945683</v>
      </c>
      <c r="H17" s="110"/>
    </row>
    <row r="18" spans="1:8" s="23" customFormat="1" ht="15.75" customHeight="1">
      <c r="A18" s="22" t="s">
        <v>61</v>
      </c>
      <c r="B18" s="20">
        <v>13448</v>
      </c>
      <c r="C18" s="20">
        <v>13051</v>
      </c>
      <c r="D18" s="20">
        <v>13051</v>
      </c>
      <c r="E18" s="20"/>
      <c r="F18" s="20">
        <f t="shared" si="3"/>
        <v>-397</v>
      </c>
      <c r="G18" s="21">
        <f t="shared" si="1"/>
        <v>-2.9521118381915525</v>
      </c>
      <c r="H18" s="110"/>
    </row>
    <row r="19" spans="1:8" s="23" customFormat="1" ht="15.75" customHeight="1">
      <c r="A19" s="25" t="s">
        <v>62</v>
      </c>
      <c r="B19" s="20">
        <v>3243</v>
      </c>
      <c r="C19" s="20">
        <v>3536</v>
      </c>
      <c r="D19" s="20">
        <v>3536</v>
      </c>
      <c r="E19" s="20"/>
      <c r="F19" s="20">
        <f t="shared" si="3"/>
        <v>293</v>
      </c>
      <c r="G19" s="21">
        <f t="shared" si="1"/>
        <v>9.0348442799876647</v>
      </c>
      <c r="H19" s="110"/>
    </row>
    <row r="20" spans="1:8" s="23" customFormat="1" ht="15.75" customHeight="1">
      <c r="A20" s="25" t="s">
        <v>63</v>
      </c>
      <c r="B20" s="20">
        <v>2881</v>
      </c>
      <c r="C20" s="20">
        <v>3022</v>
      </c>
      <c r="D20" s="20">
        <v>3022</v>
      </c>
      <c r="E20" s="20"/>
      <c r="F20" s="20">
        <f t="shared" si="3"/>
        <v>141</v>
      </c>
      <c r="G20" s="21">
        <f t="shared" si="1"/>
        <v>4.8941339812565081</v>
      </c>
      <c r="H20" s="110"/>
    </row>
    <row r="21" spans="1:8" s="23" customFormat="1" ht="15.75" customHeight="1">
      <c r="A21" s="22" t="s">
        <v>64</v>
      </c>
      <c r="B21" s="20">
        <v>13585</v>
      </c>
      <c r="C21" s="20">
        <v>14179</v>
      </c>
      <c r="D21" s="20">
        <v>14179</v>
      </c>
      <c r="E21" s="20"/>
      <c r="F21" s="20">
        <f t="shared" si="3"/>
        <v>594</v>
      </c>
      <c r="G21" s="21">
        <f t="shared" si="1"/>
        <v>4.3724696356275299</v>
      </c>
      <c r="H21" s="110"/>
    </row>
    <row r="22" spans="1:8" s="23" customFormat="1" ht="15.75" customHeight="1">
      <c r="A22" s="22" t="s">
        <v>65</v>
      </c>
      <c r="B22" s="20">
        <v>0</v>
      </c>
      <c r="C22" s="20">
        <v>0</v>
      </c>
      <c r="D22" s="20">
        <v>0</v>
      </c>
      <c r="E22" s="20"/>
      <c r="F22" s="20">
        <f t="shared" si="3"/>
        <v>0</v>
      </c>
      <c r="G22" s="21" t="str">
        <f t="shared" si="1"/>
        <v/>
      </c>
      <c r="H22" s="110"/>
    </row>
    <row r="23" spans="1:8" s="23" customFormat="1" ht="15.75" customHeight="1">
      <c r="A23" s="25" t="s">
        <v>66</v>
      </c>
      <c r="B23" s="20">
        <v>110</v>
      </c>
      <c r="C23" s="20">
        <v>149</v>
      </c>
      <c r="D23" s="20">
        <v>149</v>
      </c>
      <c r="E23" s="20"/>
      <c r="F23" s="20">
        <f t="shared" si="3"/>
        <v>39</v>
      </c>
      <c r="G23" s="21">
        <f t="shared" si="1"/>
        <v>35.454545454545453</v>
      </c>
      <c r="H23" s="110"/>
    </row>
    <row r="24" spans="1:8" s="23" customFormat="1" ht="15.75" customHeight="1">
      <c r="A24" s="25" t="s">
        <v>67</v>
      </c>
      <c r="B24" s="20">
        <v>15</v>
      </c>
      <c r="C24" s="20"/>
      <c r="D24" s="20"/>
      <c r="E24" s="20"/>
      <c r="F24" s="20">
        <f t="shared" si="3"/>
        <v>-15</v>
      </c>
      <c r="G24" s="21">
        <f t="shared" si="1"/>
        <v>-100</v>
      </c>
      <c r="H24" s="110"/>
    </row>
    <row r="25" spans="1:8" s="23" customFormat="1" ht="15.75" customHeight="1">
      <c r="A25" s="148" t="s">
        <v>68</v>
      </c>
      <c r="B25" s="20">
        <f>SUM(B26:B33)</f>
        <v>68397</v>
      </c>
      <c r="C25" s="20">
        <f>SUM(C26:C33)</f>
        <v>71821</v>
      </c>
      <c r="D25" s="20">
        <f>SUM(D26:D33)</f>
        <v>71821</v>
      </c>
      <c r="E25" s="20"/>
      <c r="F25" s="20">
        <f t="shared" si="3"/>
        <v>3424</v>
      </c>
      <c r="G25" s="21">
        <f t="shared" ref="G25:G45" si="4">IFERROR(F25/B25*100,"")</f>
        <v>5.0060675175811804</v>
      </c>
      <c r="H25" s="110"/>
    </row>
    <row r="26" spans="1:8" s="23" customFormat="1" ht="15.75" customHeight="1">
      <c r="A26" s="26" t="s">
        <v>69</v>
      </c>
      <c r="B26" s="20">
        <v>22568</v>
      </c>
      <c r="C26" s="20">
        <v>22738</v>
      </c>
      <c r="D26" s="20">
        <v>22738</v>
      </c>
      <c r="E26" s="20"/>
      <c r="F26" s="20">
        <f t="shared" si="3"/>
        <v>170</v>
      </c>
      <c r="G26" s="21">
        <f t="shared" si="4"/>
        <v>0.75327897908543073</v>
      </c>
      <c r="H26" s="110"/>
    </row>
    <row r="27" spans="1:8" s="23" customFormat="1" ht="15.75" customHeight="1">
      <c r="A27" s="26" t="s">
        <v>70</v>
      </c>
      <c r="B27" s="20">
        <v>9059</v>
      </c>
      <c r="C27" s="20">
        <v>8379</v>
      </c>
      <c r="D27" s="20">
        <v>8379</v>
      </c>
      <c r="E27" s="20"/>
      <c r="F27" s="20">
        <f t="shared" si="3"/>
        <v>-680</v>
      </c>
      <c r="G27" s="21">
        <f t="shared" si="4"/>
        <v>-7.5063472789491117</v>
      </c>
      <c r="H27" s="110"/>
    </row>
    <row r="28" spans="1:8" s="23" customFormat="1" ht="15.75" customHeight="1">
      <c r="A28" s="26" t="s">
        <v>71</v>
      </c>
      <c r="B28" s="20">
        <v>6643</v>
      </c>
      <c r="C28" s="20">
        <v>6757</v>
      </c>
      <c r="D28" s="20">
        <v>6757</v>
      </c>
      <c r="E28" s="20"/>
      <c r="F28" s="20">
        <f t="shared" si="3"/>
        <v>114</v>
      </c>
      <c r="G28" s="21">
        <f t="shared" si="4"/>
        <v>1.7160921270510312</v>
      </c>
      <c r="H28" s="110"/>
    </row>
    <row r="29" spans="1:8" s="23" customFormat="1" ht="15.75" customHeight="1">
      <c r="A29" s="26" t="s">
        <v>72</v>
      </c>
      <c r="B29" s="20">
        <v>0</v>
      </c>
      <c r="C29" s="20"/>
      <c r="D29" s="20"/>
      <c r="E29" s="20"/>
      <c r="F29" s="20">
        <f t="shared" si="3"/>
        <v>0</v>
      </c>
      <c r="G29" s="21" t="str">
        <f t="shared" si="4"/>
        <v/>
      </c>
      <c r="H29" s="110"/>
    </row>
    <row r="30" spans="1:8" s="23" customFormat="1" ht="15.75" customHeight="1">
      <c r="A30" s="26" t="s">
        <v>73</v>
      </c>
      <c r="B30" s="20">
        <v>26717</v>
      </c>
      <c r="C30" s="20">
        <v>30960</v>
      </c>
      <c r="D30" s="20">
        <v>30960</v>
      </c>
      <c r="E30" s="20"/>
      <c r="F30" s="20">
        <f t="shared" si="3"/>
        <v>4243</v>
      </c>
      <c r="G30" s="21">
        <f t="shared" si="4"/>
        <v>15.881274095145411</v>
      </c>
      <c r="H30" s="110"/>
    </row>
    <row r="31" spans="1:8" s="23" customFormat="1" ht="15.75" customHeight="1">
      <c r="A31" s="26" t="s">
        <v>74</v>
      </c>
      <c r="B31" s="20">
        <v>0</v>
      </c>
      <c r="C31" s="20">
        <v>0</v>
      </c>
      <c r="D31" s="20">
        <v>0</v>
      </c>
      <c r="E31" s="20"/>
      <c r="F31" s="20">
        <f t="shared" si="3"/>
        <v>0</v>
      </c>
      <c r="G31" s="21" t="str">
        <f t="shared" si="4"/>
        <v/>
      </c>
      <c r="H31" s="110"/>
    </row>
    <row r="32" spans="1:8" s="23" customFormat="1" ht="15.75" customHeight="1">
      <c r="A32" s="26" t="s">
        <v>75</v>
      </c>
      <c r="B32" s="20">
        <v>3373</v>
      </c>
      <c r="C32" s="20">
        <v>2956</v>
      </c>
      <c r="D32" s="20">
        <v>2956</v>
      </c>
      <c r="E32" s="20"/>
      <c r="F32" s="20">
        <f t="shared" si="3"/>
        <v>-417</v>
      </c>
      <c r="G32" s="21">
        <f t="shared" si="4"/>
        <v>-12.362881707678625</v>
      </c>
      <c r="H32" s="110"/>
    </row>
    <row r="33" spans="1:248" s="23" customFormat="1" ht="15.75" customHeight="1">
      <c r="A33" s="26" t="s">
        <v>76</v>
      </c>
      <c r="B33" s="20">
        <v>37</v>
      </c>
      <c r="C33" s="20">
        <v>31</v>
      </c>
      <c r="D33" s="20">
        <v>31</v>
      </c>
      <c r="E33" s="20"/>
      <c r="F33" s="20">
        <f t="shared" si="3"/>
        <v>-6</v>
      </c>
      <c r="G33" s="21">
        <f t="shared" si="4"/>
        <v>-16.216216216216218</v>
      </c>
      <c r="H33" s="110"/>
    </row>
    <row r="34" spans="1:248" s="23" customFormat="1" ht="15.75" customHeight="1">
      <c r="A34" s="153" t="s">
        <v>77</v>
      </c>
      <c r="B34" s="20">
        <f>B35+B36+B37+B38+B39+B40+B44+B45</f>
        <v>1203411</v>
      </c>
      <c r="C34" s="20">
        <f>C35+C36+C37+C38+C39+C40+C44+C45</f>
        <v>323579</v>
      </c>
      <c r="D34" s="20">
        <f t="shared" ref="D34:E34" si="5">D35+D36+D37+D38+D39+D40+D44+D45</f>
        <v>429416</v>
      </c>
      <c r="E34" s="20">
        <f t="shared" si="5"/>
        <v>105837</v>
      </c>
      <c r="F34" s="20">
        <f t="shared" si="3"/>
        <v>-773995</v>
      </c>
      <c r="G34" s="21">
        <f t="shared" si="4"/>
        <v>-64.316762934691468</v>
      </c>
      <c r="H34" s="110"/>
    </row>
    <row r="35" spans="1:248" s="23" customFormat="1" ht="15.75" customHeight="1">
      <c r="A35" s="149" t="s">
        <v>78</v>
      </c>
      <c r="B35" s="20">
        <v>36153</v>
      </c>
      <c r="C35" s="20">
        <v>36153</v>
      </c>
      <c r="D35" s="20">
        <v>36153</v>
      </c>
      <c r="E35" s="20"/>
      <c r="F35" s="20">
        <f t="shared" si="3"/>
        <v>0</v>
      </c>
      <c r="G35" s="21">
        <f t="shared" si="4"/>
        <v>0</v>
      </c>
      <c r="H35" s="110"/>
    </row>
    <row r="36" spans="1:248" s="23" customFormat="1" ht="15.75" customHeight="1">
      <c r="A36" s="149" t="s">
        <v>79</v>
      </c>
      <c r="B36" s="20">
        <v>345455</v>
      </c>
      <c r="C36" s="20">
        <v>39979</v>
      </c>
      <c r="D36" s="20">
        <v>39979</v>
      </c>
      <c r="E36" s="20"/>
      <c r="F36" s="20">
        <f t="shared" si="3"/>
        <v>-305476</v>
      </c>
      <c r="G36" s="21">
        <f t="shared" si="4"/>
        <v>-88.427146806385778</v>
      </c>
      <c r="H36" s="110"/>
    </row>
    <row r="37" spans="1:248" s="23" customFormat="1" ht="15.75" customHeight="1">
      <c r="A37" s="149" t="s">
        <v>80</v>
      </c>
      <c r="B37" s="20">
        <v>489905</v>
      </c>
      <c r="C37" s="20">
        <v>14847</v>
      </c>
      <c r="D37" s="20">
        <v>14847</v>
      </c>
      <c r="E37" s="20"/>
      <c r="F37" s="20">
        <f t="shared" si="3"/>
        <v>-475058</v>
      </c>
      <c r="G37" s="21">
        <f t="shared" si="4"/>
        <v>-96.969412437105149</v>
      </c>
      <c r="H37" s="110"/>
    </row>
    <row r="38" spans="1:248" s="23" customFormat="1" ht="15.75" customHeight="1">
      <c r="A38" s="149" t="s">
        <v>81</v>
      </c>
      <c r="B38" s="20">
        <v>16451</v>
      </c>
      <c r="C38" s="20">
        <v>5457</v>
      </c>
      <c r="D38" s="20">
        <v>17103</v>
      </c>
      <c r="E38" s="20">
        <f>D38-C38</f>
        <v>11646</v>
      </c>
      <c r="F38" s="20">
        <f t="shared" si="3"/>
        <v>652</v>
      </c>
      <c r="G38" s="21">
        <f t="shared" si="4"/>
        <v>3.9632849066926026</v>
      </c>
      <c r="H38" s="110"/>
    </row>
    <row r="39" spans="1:248" s="23" customFormat="1" ht="15.75" customHeight="1">
      <c r="A39" s="149" t="s">
        <v>82</v>
      </c>
      <c r="B39" s="20">
        <v>76171</v>
      </c>
      <c r="C39" s="20"/>
      <c r="D39" s="20">
        <v>1000</v>
      </c>
      <c r="E39" s="20">
        <f>D39-C39</f>
        <v>1000</v>
      </c>
      <c r="F39" s="20">
        <f t="shared" si="3"/>
        <v>-75171</v>
      </c>
      <c r="G39" s="21">
        <f t="shared" si="4"/>
        <v>-98.687164406401379</v>
      </c>
      <c r="H39" s="110"/>
    </row>
    <row r="40" spans="1:248" s="23" customFormat="1" ht="15.75" customHeight="1">
      <c r="A40" s="149" t="s">
        <v>83</v>
      </c>
      <c r="B40" s="20">
        <f>SUM(B41:B43)</f>
        <v>134873</v>
      </c>
      <c r="C40" s="20">
        <f>SUM(C41:C43)</f>
        <v>187143</v>
      </c>
      <c r="D40" s="20">
        <f>SUM(D41:D43)</f>
        <v>187143</v>
      </c>
      <c r="E40" s="20"/>
      <c r="F40" s="20">
        <f t="shared" si="3"/>
        <v>52270</v>
      </c>
      <c r="G40" s="21">
        <f t="shared" si="4"/>
        <v>38.754976904198763</v>
      </c>
      <c r="H40" s="110"/>
    </row>
    <row r="41" spans="1:248" s="23" customFormat="1" ht="15.75" customHeight="1">
      <c r="A41" s="27" t="s">
        <v>84</v>
      </c>
      <c r="B41" s="20">
        <v>80595</v>
      </c>
      <c r="C41" s="20">
        <v>160150</v>
      </c>
      <c r="D41" s="20">
        <v>160150</v>
      </c>
      <c r="E41" s="20"/>
      <c r="F41" s="20">
        <f t="shared" si="3"/>
        <v>79555</v>
      </c>
      <c r="G41" s="21">
        <f t="shared" si="4"/>
        <v>98.709597369563866</v>
      </c>
      <c r="H41" s="110"/>
    </row>
    <row r="42" spans="1:248" s="23" customFormat="1" ht="15.75" customHeight="1">
      <c r="A42" s="27" t="s">
        <v>85</v>
      </c>
      <c r="B42" s="20">
        <v>1278</v>
      </c>
      <c r="C42" s="20">
        <v>601</v>
      </c>
      <c r="D42" s="20">
        <v>601</v>
      </c>
      <c r="E42" s="20"/>
      <c r="F42" s="20">
        <f t="shared" si="3"/>
        <v>-677</v>
      </c>
      <c r="G42" s="21">
        <f t="shared" si="4"/>
        <v>-52.973395931142406</v>
      </c>
      <c r="H42" s="110"/>
    </row>
    <row r="43" spans="1:248" s="11" customFormat="1" ht="15.75" customHeight="1">
      <c r="A43" s="28" t="s">
        <v>86</v>
      </c>
      <c r="B43" s="20">
        <v>53000</v>
      </c>
      <c r="C43" s="20">
        <v>26392</v>
      </c>
      <c r="D43" s="20">
        <v>26392</v>
      </c>
      <c r="E43" s="20"/>
      <c r="F43" s="20">
        <f t="shared" si="3"/>
        <v>-26608</v>
      </c>
      <c r="G43" s="21">
        <f t="shared" si="4"/>
        <v>-50.203773584905662</v>
      </c>
      <c r="H43" s="110"/>
      <c r="IK43" s="12"/>
      <c r="IL43" s="12"/>
      <c r="IM43" s="12"/>
      <c r="IN43" s="12"/>
    </row>
    <row r="44" spans="1:248" s="11" customFormat="1" ht="15.75" customHeight="1">
      <c r="A44" s="150" t="s">
        <v>87</v>
      </c>
      <c r="B44" s="20">
        <v>37403</v>
      </c>
      <c r="C44" s="20">
        <v>40000</v>
      </c>
      <c r="D44" s="20">
        <v>40000</v>
      </c>
      <c r="E44" s="20"/>
      <c r="F44" s="20">
        <f t="shared" si="3"/>
        <v>2597</v>
      </c>
      <c r="G44" s="21">
        <f t="shared" si="4"/>
        <v>6.9432933187177497</v>
      </c>
      <c r="H44" s="110"/>
      <c r="IK44" s="12"/>
      <c r="IL44" s="12"/>
      <c r="IM44" s="12"/>
      <c r="IN44" s="12"/>
    </row>
    <row r="45" spans="1:248" s="11" customFormat="1" ht="15.75" customHeight="1">
      <c r="A45" s="87" t="s">
        <v>88</v>
      </c>
      <c r="B45" s="20">
        <v>67000</v>
      </c>
      <c r="C45" s="29"/>
      <c r="D45" s="29">
        <v>93191</v>
      </c>
      <c r="E45" s="20">
        <f>D45-C45</f>
        <v>93191</v>
      </c>
      <c r="F45" s="20">
        <f t="shared" si="3"/>
        <v>26191</v>
      </c>
      <c r="G45" s="21">
        <f t="shared" si="4"/>
        <v>39.091044776119404</v>
      </c>
      <c r="H45" s="110"/>
      <c r="IK45" s="12"/>
      <c r="IL45" s="12"/>
      <c r="IM45" s="12"/>
      <c r="IN45" s="12"/>
    </row>
    <row r="46" spans="1:248" s="11" customFormat="1">
      <c r="C46" s="30"/>
      <c r="D46" s="30"/>
      <c r="E46" s="30"/>
      <c r="G46" s="31"/>
      <c r="IK46" s="12"/>
      <c r="IL46" s="12"/>
      <c r="IM46" s="12"/>
      <c r="IN46" s="12"/>
    </row>
    <row r="47" spans="1:248" s="11" customFormat="1" ht="14.25">
      <c r="G47" s="32"/>
      <c r="IK47" s="12"/>
      <c r="IL47" s="12"/>
      <c r="IM47" s="12"/>
      <c r="IN47" s="12"/>
    </row>
    <row r="48" spans="1:248" s="11" customFormat="1" ht="14.25">
      <c r="G48" s="32"/>
      <c r="IK48" s="12"/>
      <c r="IL48" s="12"/>
      <c r="IM48" s="12"/>
      <c r="IN48" s="12"/>
    </row>
    <row r="49" spans="7:248" s="11" customFormat="1" ht="14.25">
      <c r="G49" s="32"/>
      <c r="IK49" s="12"/>
      <c r="IL49" s="12"/>
      <c r="IM49" s="12"/>
      <c r="IN49" s="12"/>
    </row>
    <row r="50" spans="7:248" s="11" customFormat="1" ht="14.25">
      <c r="G50" s="32"/>
      <c r="IK50" s="12"/>
      <c r="IL50" s="12"/>
      <c r="IM50" s="12"/>
      <c r="IN50" s="12"/>
    </row>
    <row r="51" spans="7:248" s="11" customFormat="1" ht="14.25">
      <c r="G51" s="32"/>
      <c r="IK51" s="12"/>
      <c r="IL51" s="12"/>
      <c r="IM51" s="12"/>
      <c r="IN51" s="12"/>
    </row>
    <row r="52" spans="7:248" s="11" customFormat="1" ht="14.25">
      <c r="G52" s="32"/>
    </row>
  </sheetData>
  <mergeCells count="5">
    <mergeCell ref="A2:G2"/>
    <mergeCell ref="A4:A5"/>
    <mergeCell ref="B4:B5"/>
    <mergeCell ref="F4:G4"/>
    <mergeCell ref="C4:E4"/>
  </mergeCells>
  <phoneticPr fontId="1" type="noConversion"/>
  <printOptions horizontalCentered="1"/>
  <pageMargins left="0.47244094488188981" right="0.47244094488188981" top="0.70866141732283472" bottom="0.51181102362204722" header="0.31496062992125984" footer="0.31496062992125984"/>
  <pageSetup paperSize="9" firstPageNumber="8" orientation="portrait" useFirstPageNumber="1" horizontalDpi="180" verticalDpi="180" r:id="rId1"/>
  <headerFooter scaleWithDoc="0">
    <oddFooter>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X34"/>
  <sheetViews>
    <sheetView showZeros="0" zoomScale="115" zoomScaleNormal="115" workbookViewId="0">
      <pane ySplit="6" topLeftCell="A7" activePane="bottomLeft" state="frozen"/>
      <selection activeCell="H12" sqref="H12"/>
      <selection pane="bottomLeft" activeCell="F9" sqref="F9"/>
    </sheetView>
  </sheetViews>
  <sheetFormatPr defaultColWidth="9" defaultRowHeight="15"/>
  <cols>
    <col min="1" max="1" width="26.375" style="36" customWidth="1"/>
    <col min="2" max="2" width="11.25" style="58" customWidth="1"/>
    <col min="3" max="5" width="10.5" style="59" customWidth="1"/>
    <col min="6" max="6" width="10.875" style="41" customWidth="1"/>
    <col min="7" max="7" width="10.25" style="60" customWidth="1"/>
    <col min="8" max="8" width="10.125" style="36" bestFit="1" customWidth="1"/>
    <col min="9" max="228" width="9" style="36"/>
    <col min="229" max="232" width="9" style="37"/>
    <col min="233" max="16384" width="9" style="44"/>
  </cols>
  <sheetData>
    <row r="1" spans="1:232" s="34" customFormat="1">
      <c r="A1" s="5" t="s">
        <v>221</v>
      </c>
      <c r="HS1" s="35"/>
      <c r="HT1" s="35"/>
      <c r="HU1" s="35"/>
      <c r="HV1" s="35"/>
    </row>
    <row r="2" spans="1:232" s="36" customFormat="1" ht="25.5" customHeight="1">
      <c r="A2" s="182" t="s">
        <v>96</v>
      </c>
      <c r="B2" s="182"/>
      <c r="C2" s="182"/>
      <c r="D2" s="182"/>
      <c r="E2" s="182"/>
      <c r="F2" s="182"/>
      <c r="G2" s="182"/>
      <c r="HU2" s="37"/>
      <c r="HV2" s="37"/>
      <c r="HW2" s="37"/>
      <c r="HX2" s="37"/>
    </row>
    <row r="3" spans="1:232" s="36" customFormat="1">
      <c r="A3" s="38"/>
      <c r="B3" s="39"/>
      <c r="C3" s="40"/>
      <c r="D3" s="40"/>
      <c r="E3" s="40"/>
      <c r="F3" s="41"/>
      <c r="G3" s="42" t="s">
        <v>48</v>
      </c>
      <c r="HU3" s="37"/>
      <c r="HV3" s="37"/>
      <c r="HW3" s="37"/>
      <c r="HX3" s="37"/>
    </row>
    <row r="4" spans="1:232" ht="30.75" customHeight="1">
      <c r="A4" s="183" t="s">
        <v>89</v>
      </c>
      <c r="B4" s="184" t="s">
        <v>150</v>
      </c>
      <c r="C4" s="186" t="s">
        <v>128</v>
      </c>
      <c r="D4" s="186"/>
      <c r="E4" s="186"/>
      <c r="F4" s="185" t="s">
        <v>135</v>
      </c>
      <c r="G4" s="185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4"/>
      <c r="HV4" s="44"/>
      <c r="HW4" s="44"/>
      <c r="HX4" s="44"/>
    </row>
    <row r="5" spans="1:232" ht="30.75" customHeight="1">
      <c r="A5" s="183"/>
      <c r="B5" s="184"/>
      <c r="C5" s="144" t="s">
        <v>93</v>
      </c>
      <c r="D5" s="144" t="s">
        <v>100</v>
      </c>
      <c r="E5" s="144" t="s">
        <v>94</v>
      </c>
      <c r="F5" s="156" t="s">
        <v>50</v>
      </c>
      <c r="G5" s="157" t="s">
        <v>144</v>
      </c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4"/>
      <c r="HV5" s="44"/>
      <c r="HW5" s="44"/>
      <c r="HX5" s="44"/>
    </row>
    <row r="6" spans="1:232" s="86" customFormat="1" ht="21" customHeight="1">
      <c r="A6" s="158" t="s">
        <v>90</v>
      </c>
      <c r="B6" s="154">
        <f>B7+B33+B34</f>
        <v>595874.20585399994</v>
      </c>
      <c r="C6" s="49">
        <f>C7+C33+C34</f>
        <v>550722.00872000004</v>
      </c>
      <c r="D6" s="49">
        <f t="shared" ref="D6:F6" si="0">D7+D33+D34</f>
        <v>105837</v>
      </c>
      <c r="E6" s="49">
        <f t="shared" si="0"/>
        <v>656559.00872000004</v>
      </c>
      <c r="F6" s="49">
        <f t="shared" si="0"/>
        <v>60684.802866000129</v>
      </c>
      <c r="G6" s="48">
        <f t="shared" ref="G6:G34" si="1">IFERROR(F6/B6*100,"")</f>
        <v>10.184163413992284</v>
      </c>
      <c r="H6" s="111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</row>
    <row r="7" spans="1:232" ht="21" customHeight="1">
      <c r="A7" s="159" t="s">
        <v>145</v>
      </c>
      <c r="B7" s="154">
        <f>SUM(B8:B32)</f>
        <v>404787.65075799992</v>
      </c>
      <c r="C7" s="49">
        <f>SUM(C8:C32)</f>
        <v>426584.70102000004</v>
      </c>
      <c r="D7" s="49">
        <f>SUM(D8:D32)</f>
        <v>36646</v>
      </c>
      <c r="E7" s="49">
        <f>SUM(E8:E32)</f>
        <v>463230.70102000004</v>
      </c>
      <c r="F7" s="47">
        <f t="shared" ref="F7" si="2">E7-B7</f>
        <v>58443.050262000121</v>
      </c>
      <c r="G7" s="48">
        <f t="shared" si="1"/>
        <v>14.437952875429982</v>
      </c>
      <c r="H7" s="111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4"/>
      <c r="HV7" s="44"/>
      <c r="HW7" s="44"/>
      <c r="HX7" s="44"/>
    </row>
    <row r="8" spans="1:232" ht="21" customHeight="1">
      <c r="A8" s="87" t="s">
        <v>101</v>
      </c>
      <c r="B8" s="88">
        <v>115525.47758400001</v>
      </c>
      <c r="C8" s="45">
        <v>132948</v>
      </c>
      <c r="D8" s="46"/>
      <c r="E8" s="46">
        <f>C8+D8</f>
        <v>132948</v>
      </c>
      <c r="F8" s="47">
        <f>E8-B8</f>
        <v>17422.522415999993</v>
      </c>
      <c r="G8" s="48">
        <f t="shared" si="1"/>
        <v>15.081108323773741</v>
      </c>
      <c r="H8" s="111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4"/>
      <c r="HV8" s="44"/>
      <c r="HW8" s="44"/>
      <c r="HX8" s="44"/>
    </row>
    <row r="9" spans="1:232" ht="21" customHeight="1">
      <c r="A9" s="87" t="s">
        <v>102</v>
      </c>
      <c r="B9" s="88"/>
      <c r="C9" s="49">
        <v>0</v>
      </c>
      <c r="D9" s="49"/>
      <c r="E9" s="46">
        <f t="shared" ref="E9:E31" si="3">C9+D9</f>
        <v>0</v>
      </c>
      <c r="F9" s="47">
        <f t="shared" ref="F9:F34" si="4">E9-B9</f>
        <v>0</v>
      </c>
      <c r="G9" s="48" t="str">
        <f t="shared" si="1"/>
        <v/>
      </c>
      <c r="H9" s="111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4"/>
      <c r="HV9" s="44"/>
      <c r="HW9" s="44"/>
      <c r="HX9" s="44"/>
    </row>
    <row r="10" spans="1:232" ht="21" customHeight="1">
      <c r="A10" s="87" t="s">
        <v>188</v>
      </c>
      <c r="B10" s="88">
        <v>0</v>
      </c>
      <c r="C10" s="50">
        <v>0</v>
      </c>
      <c r="D10" s="49"/>
      <c r="E10" s="46">
        <f t="shared" si="3"/>
        <v>0</v>
      </c>
      <c r="F10" s="47">
        <f t="shared" si="4"/>
        <v>0</v>
      </c>
      <c r="G10" s="48" t="str">
        <f t="shared" si="1"/>
        <v/>
      </c>
      <c r="H10" s="111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4"/>
      <c r="HV10" s="44"/>
      <c r="HW10" s="44"/>
      <c r="HX10" s="44"/>
    </row>
    <row r="11" spans="1:232" ht="21" customHeight="1">
      <c r="A11" s="87" t="s">
        <v>103</v>
      </c>
      <c r="B11" s="88">
        <v>42895.791879999997</v>
      </c>
      <c r="C11" s="51">
        <v>44963.029340000001</v>
      </c>
      <c r="D11" s="52"/>
      <c r="E11" s="46">
        <f t="shared" si="3"/>
        <v>44963.029340000001</v>
      </c>
      <c r="F11" s="47">
        <f t="shared" si="4"/>
        <v>2067.2374600000039</v>
      </c>
      <c r="G11" s="48">
        <f t="shared" si="1"/>
        <v>4.8192080607418415</v>
      </c>
      <c r="H11" s="111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4"/>
      <c r="HV11" s="44"/>
      <c r="HW11" s="44"/>
      <c r="HX11" s="44"/>
    </row>
    <row r="12" spans="1:232" ht="21" customHeight="1">
      <c r="A12" s="87" t="s">
        <v>104</v>
      </c>
      <c r="B12" s="88">
        <v>42012.216699999997</v>
      </c>
      <c r="C12" s="51">
        <v>41364.733999999997</v>
      </c>
      <c r="D12" s="52">
        <v>5000</v>
      </c>
      <c r="E12" s="46">
        <f t="shared" si="3"/>
        <v>46364.733999999997</v>
      </c>
      <c r="F12" s="47">
        <f t="shared" si="4"/>
        <v>4352.5172999999995</v>
      </c>
      <c r="G12" s="48">
        <f t="shared" si="1"/>
        <v>10.360122940144693</v>
      </c>
      <c r="H12" s="111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4"/>
      <c r="HV12" s="44"/>
      <c r="HW12" s="44"/>
      <c r="HX12" s="44"/>
    </row>
    <row r="13" spans="1:232" ht="21" customHeight="1">
      <c r="A13" s="87" t="s">
        <v>105</v>
      </c>
      <c r="B13" s="88">
        <v>2454.1134999999999</v>
      </c>
      <c r="C13" s="51">
        <v>4152.1521000000002</v>
      </c>
      <c r="D13" s="52"/>
      <c r="E13" s="46">
        <f t="shared" si="3"/>
        <v>4152.1521000000002</v>
      </c>
      <c r="F13" s="47">
        <f t="shared" si="4"/>
        <v>1698.0386000000003</v>
      </c>
      <c r="G13" s="48">
        <f t="shared" si="1"/>
        <v>69.191526797762222</v>
      </c>
      <c r="H13" s="111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4"/>
      <c r="HV13" s="44"/>
      <c r="HW13" s="44"/>
      <c r="HX13" s="44"/>
    </row>
    <row r="14" spans="1:232" ht="21" customHeight="1">
      <c r="A14" s="87" t="s">
        <v>106</v>
      </c>
      <c r="B14" s="88">
        <v>10825.154999999999</v>
      </c>
      <c r="C14" s="51">
        <v>9913.7445000000007</v>
      </c>
      <c r="D14" s="52"/>
      <c r="E14" s="46">
        <f t="shared" si="3"/>
        <v>9913.7445000000007</v>
      </c>
      <c r="F14" s="47">
        <f t="shared" si="4"/>
        <v>-911.41049999999814</v>
      </c>
      <c r="G14" s="48">
        <f t="shared" si="1"/>
        <v>-8.4193759812214992</v>
      </c>
      <c r="H14" s="111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4"/>
      <c r="HV14" s="44"/>
      <c r="HW14" s="44"/>
      <c r="HX14" s="44"/>
    </row>
    <row r="15" spans="1:232" ht="21" customHeight="1">
      <c r="A15" s="87" t="s">
        <v>107</v>
      </c>
      <c r="B15" s="88">
        <v>59736.730187000001</v>
      </c>
      <c r="C15" s="51">
        <v>64058</v>
      </c>
      <c r="D15" s="52"/>
      <c r="E15" s="46">
        <f t="shared" si="3"/>
        <v>64058</v>
      </c>
      <c r="F15" s="47">
        <f t="shared" si="4"/>
        <v>4321.269812999999</v>
      </c>
      <c r="G15" s="48">
        <f t="shared" si="1"/>
        <v>7.2338572926115745</v>
      </c>
      <c r="H15" s="111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4"/>
      <c r="HV15" s="44"/>
      <c r="HW15" s="44"/>
      <c r="HX15" s="44"/>
    </row>
    <row r="16" spans="1:232" ht="21" customHeight="1">
      <c r="A16" s="87" t="s">
        <v>108</v>
      </c>
      <c r="B16" s="88">
        <v>18063.761871000002</v>
      </c>
      <c r="C16" s="51">
        <v>22194</v>
      </c>
      <c r="D16" s="52"/>
      <c r="E16" s="46">
        <f t="shared" si="3"/>
        <v>22194</v>
      </c>
      <c r="F16" s="47">
        <f t="shared" si="4"/>
        <v>4130.2381289999976</v>
      </c>
      <c r="G16" s="48">
        <f t="shared" si="1"/>
        <v>22.864772899994772</v>
      </c>
      <c r="H16" s="111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4"/>
      <c r="HV16" s="44"/>
      <c r="HW16" s="44"/>
      <c r="HX16" s="44"/>
    </row>
    <row r="17" spans="1:232" ht="21" customHeight="1">
      <c r="A17" s="87" t="s">
        <v>109</v>
      </c>
      <c r="B17" s="88">
        <v>1724.1138000000001</v>
      </c>
      <c r="C17" s="51">
        <v>1807.9656</v>
      </c>
      <c r="D17" s="52"/>
      <c r="E17" s="46">
        <f t="shared" si="3"/>
        <v>1807.9656</v>
      </c>
      <c r="F17" s="47">
        <f t="shared" si="4"/>
        <v>83.851799999999912</v>
      </c>
      <c r="G17" s="48">
        <f t="shared" si="1"/>
        <v>4.8634724691606728</v>
      </c>
      <c r="H17" s="111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4"/>
      <c r="HV17" s="44"/>
      <c r="HW17" s="44"/>
      <c r="HX17" s="44"/>
    </row>
    <row r="18" spans="1:232" ht="21" customHeight="1">
      <c r="A18" s="87" t="s">
        <v>110</v>
      </c>
      <c r="B18" s="88">
        <v>36727.029000000002</v>
      </c>
      <c r="C18" s="51">
        <v>17268.340499999998</v>
      </c>
      <c r="D18" s="52">
        <v>6000</v>
      </c>
      <c r="E18" s="46">
        <f t="shared" si="3"/>
        <v>23268.340499999998</v>
      </c>
      <c r="F18" s="47">
        <f t="shared" si="4"/>
        <v>-13458.688500000004</v>
      </c>
      <c r="G18" s="48">
        <f t="shared" si="1"/>
        <v>-36.645187118184822</v>
      </c>
      <c r="H18" s="111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4"/>
      <c r="HV18" s="44"/>
      <c r="HW18" s="44"/>
      <c r="HX18" s="44"/>
    </row>
    <row r="19" spans="1:232" ht="21" customHeight="1">
      <c r="A19" s="87" t="s">
        <v>111</v>
      </c>
      <c r="B19" s="88">
        <v>15740.157859999999</v>
      </c>
      <c r="C19" s="51">
        <v>15951.1139</v>
      </c>
      <c r="D19" s="52">
        <v>11646</v>
      </c>
      <c r="E19" s="46">
        <f t="shared" si="3"/>
        <v>27597.1139</v>
      </c>
      <c r="F19" s="47">
        <f t="shared" si="4"/>
        <v>11856.956040000001</v>
      </c>
      <c r="G19" s="48">
        <f t="shared" si="1"/>
        <v>75.329333704662105</v>
      </c>
      <c r="H19" s="111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4"/>
      <c r="HV19" s="44"/>
      <c r="HW19" s="44"/>
      <c r="HX19" s="44"/>
    </row>
    <row r="20" spans="1:232" ht="21" customHeight="1">
      <c r="A20" s="87" t="s">
        <v>112</v>
      </c>
      <c r="B20" s="88">
        <v>5786.0499670000008</v>
      </c>
      <c r="C20" s="51">
        <v>6751.6758200000004</v>
      </c>
      <c r="D20" s="52"/>
      <c r="E20" s="46">
        <f t="shared" si="3"/>
        <v>6751.6758200000004</v>
      </c>
      <c r="F20" s="47">
        <f t="shared" si="4"/>
        <v>965.62585299999955</v>
      </c>
      <c r="G20" s="48">
        <f t="shared" si="1"/>
        <v>16.688861287187695</v>
      </c>
      <c r="H20" s="111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4"/>
      <c r="HV20" s="44"/>
      <c r="HW20" s="44"/>
      <c r="HX20" s="44"/>
    </row>
    <row r="21" spans="1:232" ht="21" customHeight="1">
      <c r="A21" s="87" t="s">
        <v>113</v>
      </c>
      <c r="B21" s="88">
        <v>2581.8231999999998</v>
      </c>
      <c r="C21" s="51">
        <v>594.54110000000003</v>
      </c>
      <c r="D21" s="52"/>
      <c r="E21" s="46">
        <f t="shared" si="3"/>
        <v>594.54110000000003</v>
      </c>
      <c r="F21" s="47">
        <f t="shared" si="4"/>
        <v>-1987.2820999999999</v>
      </c>
      <c r="G21" s="48">
        <f t="shared" si="1"/>
        <v>-76.972044406448902</v>
      </c>
      <c r="H21" s="111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4"/>
      <c r="HV21" s="44"/>
      <c r="HW21" s="44"/>
      <c r="HX21" s="44"/>
    </row>
    <row r="22" spans="1:232" ht="21" customHeight="1">
      <c r="A22" s="87" t="s">
        <v>114</v>
      </c>
      <c r="B22" s="88">
        <v>560.27390000000003</v>
      </c>
      <c r="C22" s="51">
        <v>669.32039999999995</v>
      </c>
      <c r="D22" s="52"/>
      <c r="E22" s="46">
        <f t="shared" si="3"/>
        <v>669.32039999999995</v>
      </c>
      <c r="F22" s="47">
        <f t="shared" si="4"/>
        <v>109.04649999999992</v>
      </c>
      <c r="G22" s="48">
        <f t="shared" si="1"/>
        <v>19.463069759273083</v>
      </c>
      <c r="H22" s="111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4"/>
      <c r="HV22" s="44"/>
      <c r="HW22" s="44"/>
      <c r="HX22" s="44"/>
    </row>
    <row r="23" spans="1:232" ht="21" customHeight="1">
      <c r="A23" s="87" t="s">
        <v>115</v>
      </c>
      <c r="B23" s="88">
        <v>0</v>
      </c>
      <c r="C23" s="53">
        <v>0</v>
      </c>
      <c r="D23" s="49"/>
      <c r="E23" s="46">
        <f t="shared" si="3"/>
        <v>0</v>
      </c>
      <c r="F23" s="47">
        <f t="shared" si="4"/>
        <v>0</v>
      </c>
      <c r="G23" s="48" t="str">
        <f t="shared" si="1"/>
        <v/>
      </c>
      <c r="H23" s="111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4"/>
      <c r="HV23" s="44"/>
      <c r="HW23" s="44"/>
      <c r="HX23" s="44"/>
    </row>
    <row r="24" spans="1:232" ht="21" customHeight="1">
      <c r="A24" s="87" t="s">
        <v>116</v>
      </c>
      <c r="B24" s="88"/>
      <c r="C24" s="53">
        <v>0</v>
      </c>
      <c r="D24" s="54"/>
      <c r="E24" s="46">
        <f t="shared" si="3"/>
        <v>0</v>
      </c>
      <c r="F24" s="47">
        <f t="shared" si="4"/>
        <v>0</v>
      </c>
      <c r="G24" s="48" t="str">
        <f t="shared" si="1"/>
        <v/>
      </c>
      <c r="H24" s="111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4"/>
      <c r="HV24" s="44"/>
      <c r="HW24" s="44"/>
      <c r="HX24" s="44"/>
    </row>
    <row r="25" spans="1:232" ht="21" customHeight="1">
      <c r="A25" s="87" t="s">
        <v>117</v>
      </c>
      <c r="B25" s="88">
        <v>3603.6952999999999</v>
      </c>
      <c r="C25" s="45">
        <v>4495.1990999999998</v>
      </c>
      <c r="D25" s="46"/>
      <c r="E25" s="46">
        <f t="shared" si="3"/>
        <v>4495.1990999999998</v>
      </c>
      <c r="F25" s="47">
        <f t="shared" si="4"/>
        <v>891.50379999999996</v>
      </c>
      <c r="G25" s="48">
        <f t="shared" si="1"/>
        <v>24.73860095774468</v>
      </c>
      <c r="H25" s="111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4"/>
      <c r="HV25" s="44"/>
      <c r="HW25" s="44"/>
      <c r="HX25" s="44"/>
    </row>
    <row r="26" spans="1:232" ht="21" customHeight="1">
      <c r="A26" s="87" t="s">
        <v>118</v>
      </c>
      <c r="B26" s="88">
        <v>13696.2042</v>
      </c>
      <c r="C26" s="45">
        <v>15138.997799999999</v>
      </c>
      <c r="D26" s="46">
        <v>14000</v>
      </c>
      <c r="E26" s="46">
        <f t="shared" si="3"/>
        <v>29138.997799999997</v>
      </c>
      <c r="F26" s="47">
        <f t="shared" si="4"/>
        <v>15442.793599999997</v>
      </c>
      <c r="G26" s="48">
        <f t="shared" si="1"/>
        <v>112.75236097896378</v>
      </c>
      <c r="H26" s="111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4"/>
      <c r="HV26" s="44"/>
      <c r="HW26" s="44"/>
      <c r="HX26" s="44"/>
    </row>
    <row r="27" spans="1:232" ht="21" customHeight="1">
      <c r="A27" s="87" t="s">
        <v>119</v>
      </c>
      <c r="B27" s="89">
        <v>6464.6333999999997</v>
      </c>
      <c r="C27" s="55">
        <v>4750</v>
      </c>
      <c r="D27" s="56"/>
      <c r="E27" s="46">
        <f t="shared" si="3"/>
        <v>4750</v>
      </c>
      <c r="F27" s="47">
        <f t="shared" si="4"/>
        <v>-1714.6333999999997</v>
      </c>
      <c r="G27" s="48">
        <f t="shared" si="1"/>
        <v>-26.523289008159377</v>
      </c>
      <c r="H27" s="111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4"/>
      <c r="HV27" s="44"/>
      <c r="HW27" s="44"/>
      <c r="HX27" s="44"/>
    </row>
    <row r="28" spans="1:232" ht="21" customHeight="1">
      <c r="A28" s="87" t="s">
        <v>120</v>
      </c>
      <c r="B28" s="57">
        <v>2567.2604999999999</v>
      </c>
      <c r="C28" s="46">
        <v>4257.6970000000001</v>
      </c>
      <c r="D28" s="46"/>
      <c r="E28" s="46">
        <f t="shared" si="3"/>
        <v>4257.6970000000001</v>
      </c>
      <c r="F28" s="47">
        <f t="shared" si="4"/>
        <v>1690.4365000000003</v>
      </c>
      <c r="G28" s="48">
        <f t="shared" si="1"/>
        <v>65.845927984324163</v>
      </c>
      <c r="H28" s="111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4"/>
      <c r="HV28" s="44"/>
      <c r="HW28" s="44"/>
      <c r="HX28" s="44"/>
    </row>
    <row r="29" spans="1:232" ht="21" customHeight="1">
      <c r="A29" s="87" t="s">
        <v>121</v>
      </c>
      <c r="B29" s="57">
        <v>1194.5200000000004</v>
      </c>
      <c r="C29" s="46">
        <v>5820</v>
      </c>
      <c r="D29" s="46"/>
      <c r="E29" s="46">
        <f t="shared" si="3"/>
        <v>5820</v>
      </c>
      <c r="F29" s="47">
        <f t="shared" si="4"/>
        <v>4625.4799999999996</v>
      </c>
      <c r="G29" s="48">
        <f t="shared" si="1"/>
        <v>387.22499413990539</v>
      </c>
      <c r="H29" s="111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4"/>
      <c r="HV29" s="44"/>
      <c r="HW29" s="44"/>
      <c r="HX29" s="44"/>
    </row>
    <row r="30" spans="1:232" ht="21" customHeight="1">
      <c r="A30" s="87" t="s">
        <v>122</v>
      </c>
      <c r="B30" s="57">
        <v>21301.642909000002</v>
      </c>
      <c r="C30" s="57">
        <v>26341</v>
      </c>
      <c r="D30" s="57"/>
      <c r="E30" s="46">
        <f t="shared" si="3"/>
        <v>26341</v>
      </c>
      <c r="F30" s="47">
        <f t="shared" si="4"/>
        <v>5039.357090999998</v>
      </c>
      <c r="G30" s="48">
        <f t="shared" si="1"/>
        <v>23.657128760105429</v>
      </c>
      <c r="H30" s="111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4"/>
      <c r="HV30" s="44"/>
      <c r="HW30" s="44"/>
      <c r="HX30" s="44"/>
    </row>
    <row r="31" spans="1:232" ht="21" customHeight="1">
      <c r="A31" s="87" t="s">
        <v>123</v>
      </c>
      <c r="B31" s="57">
        <v>100</v>
      </c>
      <c r="C31" s="57">
        <v>205</v>
      </c>
      <c r="D31" s="57"/>
      <c r="E31" s="46">
        <f t="shared" si="3"/>
        <v>205</v>
      </c>
      <c r="F31" s="47">
        <f t="shared" si="4"/>
        <v>105</v>
      </c>
      <c r="G31" s="48">
        <f t="shared" si="1"/>
        <v>105</v>
      </c>
      <c r="H31" s="111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4"/>
      <c r="HV31" s="44"/>
      <c r="HW31" s="44"/>
      <c r="HX31" s="44"/>
    </row>
    <row r="32" spans="1:232" s="90" customFormat="1" ht="18" customHeight="1">
      <c r="A32" s="87" t="s">
        <v>124</v>
      </c>
      <c r="B32" s="57">
        <v>1227</v>
      </c>
      <c r="C32" s="46">
        <v>2940.18986</v>
      </c>
      <c r="D32" s="46"/>
      <c r="E32" s="46">
        <f>C32+D32</f>
        <v>2940.18986</v>
      </c>
      <c r="F32" s="47">
        <f t="shared" si="4"/>
        <v>1713.18986</v>
      </c>
      <c r="G32" s="48">
        <f t="shared" si="1"/>
        <v>139.62427546862267</v>
      </c>
      <c r="H32" s="111"/>
      <c r="HU32" s="91"/>
      <c r="HV32" s="91"/>
      <c r="HW32" s="91"/>
      <c r="HX32" s="91"/>
    </row>
    <row r="33" spans="1:232" s="92" customFormat="1" ht="23.1" customHeight="1">
      <c r="A33" s="159" t="s">
        <v>91</v>
      </c>
      <c r="B33" s="88">
        <v>144086.555096</v>
      </c>
      <c r="C33" s="155">
        <v>124137.3077</v>
      </c>
      <c r="D33" s="155">
        <v>1000</v>
      </c>
      <c r="E33" s="46">
        <f t="shared" ref="E33:E34" si="5">C33+D33</f>
        <v>125137.3077</v>
      </c>
      <c r="F33" s="47">
        <f t="shared" si="4"/>
        <v>-18949.247395999992</v>
      </c>
      <c r="G33" s="48">
        <f t="shared" si="1"/>
        <v>-13.151294639097138</v>
      </c>
      <c r="H33" s="111"/>
      <c r="HU33" s="93"/>
      <c r="HV33" s="93"/>
      <c r="HW33" s="93"/>
      <c r="HX33" s="93"/>
    </row>
    <row r="34" spans="1:232" s="92" customFormat="1" ht="26.1" customHeight="1">
      <c r="A34" s="160" t="s">
        <v>92</v>
      </c>
      <c r="B34" s="88">
        <v>47000</v>
      </c>
      <c r="C34" s="49"/>
      <c r="D34" s="49">
        <v>68191</v>
      </c>
      <c r="E34" s="46">
        <f t="shared" si="5"/>
        <v>68191</v>
      </c>
      <c r="F34" s="47">
        <f t="shared" si="4"/>
        <v>21191</v>
      </c>
      <c r="G34" s="48">
        <f t="shared" si="1"/>
        <v>45.087234042553192</v>
      </c>
      <c r="H34" s="111"/>
      <c r="HU34" s="93"/>
      <c r="HV34" s="93"/>
      <c r="HW34" s="93"/>
      <c r="HX34" s="93"/>
    </row>
  </sheetData>
  <mergeCells count="5">
    <mergeCell ref="A4:A5"/>
    <mergeCell ref="B4:B5"/>
    <mergeCell ref="F4:G4"/>
    <mergeCell ref="C4:E4"/>
    <mergeCell ref="A2:G2"/>
  </mergeCells>
  <phoneticPr fontId="1" type="noConversion"/>
  <printOptions horizontalCentered="1"/>
  <pageMargins left="0.47244094488188981" right="0.47244094488188981" top="0.78740157480314965" bottom="0.55118110236220474" header="0.31496062992125984" footer="0.31496062992125984"/>
  <pageSetup paperSize="9" firstPageNumber="9" orientation="portrait" useFirstPageNumber="1" r:id="rId1"/>
  <headerFooter scaleWithDoc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showZeros="0" zoomScaleNormal="100" workbookViewId="0">
      <pane ySplit="6" topLeftCell="A7" activePane="bottomLeft" state="frozen"/>
      <selection activeCell="H12" sqref="H12"/>
      <selection pane="bottomLeft" activeCell="G10" sqref="G10"/>
    </sheetView>
  </sheetViews>
  <sheetFormatPr defaultColWidth="7.875" defaultRowHeight="12.75"/>
  <cols>
    <col min="1" max="1" width="28" style="112" customWidth="1"/>
    <col min="2" max="2" width="10.625" style="112" customWidth="1"/>
    <col min="3" max="5" width="10.5" style="112" customWidth="1"/>
    <col min="6" max="6" width="10" style="112" customWidth="1"/>
    <col min="7" max="7" width="11.625" style="112" customWidth="1"/>
    <col min="8" max="239" width="7.875" style="112"/>
    <col min="240" max="240" width="0" style="112" hidden="1" customWidth="1"/>
    <col min="241" max="241" width="34.75" style="112" customWidth="1"/>
    <col min="242" max="242" width="13.625" style="112" customWidth="1"/>
    <col min="243" max="243" width="12.75" style="112" customWidth="1"/>
    <col min="244" max="244" width="11.125" style="112" customWidth="1"/>
    <col min="245" max="245" width="10.75" style="112" customWidth="1"/>
    <col min="246" max="246" width="11.5" style="112" customWidth="1"/>
    <col min="247" max="247" width="10.25" style="112" customWidth="1"/>
    <col min="248" max="248" width="12.25" style="112" customWidth="1"/>
    <col min="249" max="495" width="7.875" style="112"/>
    <col min="496" max="496" width="0" style="112" hidden="1" customWidth="1"/>
    <col min="497" max="497" width="34.75" style="112" customWidth="1"/>
    <col min="498" max="498" width="13.625" style="112" customWidth="1"/>
    <col min="499" max="499" width="12.75" style="112" customWidth="1"/>
    <col min="500" max="500" width="11.125" style="112" customWidth="1"/>
    <col min="501" max="501" width="10.75" style="112" customWidth="1"/>
    <col min="502" max="502" width="11.5" style="112" customWidth="1"/>
    <col min="503" max="503" width="10.25" style="112" customWidth="1"/>
    <col min="504" max="504" width="12.25" style="112" customWidth="1"/>
    <col min="505" max="751" width="7.875" style="112"/>
    <col min="752" max="752" width="0" style="112" hidden="1" customWidth="1"/>
    <col min="753" max="753" width="34.75" style="112" customWidth="1"/>
    <col min="754" max="754" width="13.625" style="112" customWidth="1"/>
    <col min="755" max="755" width="12.75" style="112" customWidth="1"/>
    <col min="756" max="756" width="11.125" style="112" customWidth="1"/>
    <col min="757" max="757" width="10.75" style="112" customWidth="1"/>
    <col min="758" max="758" width="11.5" style="112" customWidth="1"/>
    <col min="759" max="759" width="10.25" style="112" customWidth="1"/>
    <col min="760" max="760" width="12.25" style="112" customWidth="1"/>
    <col min="761" max="1007" width="7.875" style="112"/>
    <col min="1008" max="1008" width="0" style="112" hidden="1" customWidth="1"/>
    <col min="1009" max="1009" width="34.75" style="112" customWidth="1"/>
    <col min="1010" max="1010" width="13.625" style="112" customWidth="1"/>
    <col min="1011" max="1011" width="12.75" style="112" customWidth="1"/>
    <col min="1012" max="1012" width="11.125" style="112" customWidth="1"/>
    <col min="1013" max="1013" width="10.75" style="112" customWidth="1"/>
    <col min="1014" max="1014" width="11.5" style="112" customWidth="1"/>
    <col min="1015" max="1015" width="10.25" style="112" customWidth="1"/>
    <col min="1016" max="1016" width="12.25" style="112" customWidth="1"/>
    <col min="1017" max="1263" width="7.875" style="112"/>
    <col min="1264" max="1264" width="0" style="112" hidden="1" customWidth="1"/>
    <col min="1265" max="1265" width="34.75" style="112" customWidth="1"/>
    <col min="1266" max="1266" width="13.625" style="112" customWidth="1"/>
    <col min="1267" max="1267" width="12.75" style="112" customWidth="1"/>
    <col min="1268" max="1268" width="11.125" style="112" customWidth="1"/>
    <col min="1269" max="1269" width="10.75" style="112" customWidth="1"/>
    <col min="1270" max="1270" width="11.5" style="112" customWidth="1"/>
    <col min="1271" max="1271" width="10.25" style="112" customWidth="1"/>
    <col min="1272" max="1272" width="12.25" style="112" customWidth="1"/>
    <col min="1273" max="1519" width="7.875" style="112"/>
    <col min="1520" max="1520" width="0" style="112" hidden="1" customWidth="1"/>
    <col min="1521" max="1521" width="34.75" style="112" customWidth="1"/>
    <col min="1522" max="1522" width="13.625" style="112" customWidth="1"/>
    <col min="1523" max="1523" width="12.75" style="112" customWidth="1"/>
    <col min="1524" max="1524" width="11.125" style="112" customWidth="1"/>
    <col min="1525" max="1525" width="10.75" style="112" customWidth="1"/>
    <col min="1526" max="1526" width="11.5" style="112" customWidth="1"/>
    <col min="1527" max="1527" width="10.25" style="112" customWidth="1"/>
    <col min="1528" max="1528" width="12.25" style="112" customWidth="1"/>
    <col min="1529" max="1775" width="7.875" style="112"/>
    <col min="1776" max="1776" width="0" style="112" hidden="1" customWidth="1"/>
    <col min="1777" max="1777" width="34.75" style="112" customWidth="1"/>
    <col min="1778" max="1778" width="13.625" style="112" customWidth="1"/>
    <col min="1779" max="1779" width="12.75" style="112" customWidth="1"/>
    <col min="1780" max="1780" width="11.125" style="112" customWidth="1"/>
    <col min="1781" max="1781" width="10.75" style="112" customWidth="1"/>
    <col min="1782" max="1782" width="11.5" style="112" customWidth="1"/>
    <col min="1783" max="1783" width="10.25" style="112" customWidth="1"/>
    <col min="1784" max="1784" width="12.25" style="112" customWidth="1"/>
    <col min="1785" max="2031" width="7.875" style="112"/>
    <col min="2032" max="2032" width="0" style="112" hidden="1" customWidth="1"/>
    <col min="2033" max="2033" width="34.75" style="112" customWidth="1"/>
    <col min="2034" max="2034" width="13.625" style="112" customWidth="1"/>
    <col min="2035" max="2035" width="12.75" style="112" customWidth="1"/>
    <col min="2036" max="2036" width="11.125" style="112" customWidth="1"/>
    <col min="2037" max="2037" width="10.75" style="112" customWidth="1"/>
    <col min="2038" max="2038" width="11.5" style="112" customWidth="1"/>
    <col min="2039" max="2039" width="10.25" style="112" customWidth="1"/>
    <col min="2040" max="2040" width="12.25" style="112" customWidth="1"/>
    <col min="2041" max="2287" width="7.875" style="112"/>
    <col min="2288" max="2288" width="0" style="112" hidden="1" customWidth="1"/>
    <col min="2289" max="2289" width="34.75" style="112" customWidth="1"/>
    <col min="2290" max="2290" width="13.625" style="112" customWidth="1"/>
    <col min="2291" max="2291" width="12.75" style="112" customWidth="1"/>
    <col min="2292" max="2292" width="11.125" style="112" customWidth="1"/>
    <col min="2293" max="2293" width="10.75" style="112" customWidth="1"/>
    <col min="2294" max="2294" width="11.5" style="112" customWidth="1"/>
    <col min="2295" max="2295" width="10.25" style="112" customWidth="1"/>
    <col min="2296" max="2296" width="12.25" style="112" customWidth="1"/>
    <col min="2297" max="2543" width="7.875" style="112"/>
    <col min="2544" max="2544" width="0" style="112" hidden="1" customWidth="1"/>
    <col min="2545" max="2545" width="34.75" style="112" customWidth="1"/>
    <col min="2546" max="2546" width="13.625" style="112" customWidth="1"/>
    <col min="2547" max="2547" width="12.75" style="112" customWidth="1"/>
    <col min="2548" max="2548" width="11.125" style="112" customWidth="1"/>
    <col min="2549" max="2549" width="10.75" style="112" customWidth="1"/>
    <col min="2550" max="2550" width="11.5" style="112" customWidth="1"/>
    <col min="2551" max="2551" width="10.25" style="112" customWidth="1"/>
    <col min="2552" max="2552" width="12.25" style="112" customWidth="1"/>
    <col min="2553" max="2799" width="7.875" style="112"/>
    <col min="2800" max="2800" width="0" style="112" hidden="1" customWidth="1"/>
    <col min="2801" max="2801" width="34.75" style="112" customWidth="1"/>
    <col min="2802" max="2802" width="13.625" style="112" customWidth="1"/>
    <col min="2803" max="2803" width="12.75" style="112" customWidth="1"/>
    <col min="2804" max="2804" width="11.125" style="112" customWidth="1"/>
    <col min="2805" max="2805" width="10.75" style="112" customWidth="1"/>
    <col min="2806" max="2806" width="11.5" style="112" customWidth="1"/>
    <col min="2807" max="2807" width="10.25" style="112" customWidth="1"/>
    <col min="2808" max="2808" width="12.25" style="112" customWidth="1"/>
    <col min="2809" max="3055" width="7.875" style="112"/>
    <col min="3056" max="3056" width="0" style="112" hidden="1" customWidth="1"/>
    <col min="3057" max="3057" width="34.75" style="112" customWidth="1"/>
    <col min="3058" max="3058" width="13.625" style="112" customWidth="1"/>
    <col min="3059" max="3059" width="12.75" style="112" customWidth="1"/>
    <col min="3060" max="3060" width="11.125" style="112" customWidth="1"/>
    <col min="3061" max="3061" width="10.75" style="112" customWidth="1"/>
    <col min="3062" max="3062" width="11.5" style="112" customWidth="1"/>
    <col min="3063" max="3063" width="10.25" style="112" customWidth="1"/>
    <col min="3064" max="3064" width="12.25" style="112" customWidth="1"/>
    <col min="3065" max="3311" width="7.875" style="112"/>
    <col min="3312" max="3312" width="0" style="112" hidden="1" customWidth="1"/>
    <col min="3313" max="3313" width="34.75" style="112" customWidth="1"/>
    <col min="3314" max="3314" width="13.625" style="112" customWidth="1"/>
    <col min="3315" max="3315" width="12.75" style="112" customWidth="1"/>
    <col min="3316" max="3316" width="11.125" style="112" customWidth="1"/>
    <col min="3317" max="3317" width="10.75" style="112" customWidth="1"/>
    <col min="3318" max="3318" width="11.5" style="112" customWidth="1"/>
    <col min="3319" max="3319" width="10.25" style="112" customWidth="1"/>
    <col min="3320" max="3320" width="12.25" style="112" customWidth="1"/>
    <col min="3321" max="3567" width="7.875" style="112"/>
    <col min="3568" max="3568" width="0" style="112" hidden="1" customWidth="1"/>
    <col min="3569" max="3569" width="34.75" style="112" customWidth="1"/>
    <col min="3570" max="3570" width="13.625" style="112" customWidth="1"/>
    <col min="3571" max="3571" width="12.75" style="112" customWidth="1"/>
    <col min="3572" max="3572" width="11.125" style="112" customWidth="1"/>
    <col min="3573" max="3573" width="10.75" style="112" customWidth="1"/>
    <col min="3574" max="3574" width="11.5" style="112" customWidth="1"/>
    <col min="3575" max="3575" width="10.25" style="112" customWidth="1"/>
    <col min="3576" max="3576" width="12.25" style="112" customWidth="1"/>
    <col min="3577" max="3823" width="7.875" style="112"/>
    <col min="3824" max="3824" width="0" style="112" hidden="1" customWidth="1"/>
    <col min="3825" max="3825" width="34.75" style="112" customWidth="1"/>
    <col min="3826" max="3826" width="13.625" style="112" customWidth="1"/>
    <col min="3827" max="3827" width="12.75" style="112" customWidth="1"/>
    <col min="3828" max="3828" width="11.125" style="112" customWidth="1"/>
    <col min="3829" max="3829" width="10.75" style="112" customWidth="1"/>
    <col min="3830" max="3830" width="11.5" style="112" customWidth="1"/>
    <col min="3831" max="3831" width="10.25" style="112" customWidth="1"/>
    <col min="3832" max="3832" width="12.25" style="112" customWidth="1"/>
    <col min="3833" max="4079" width="7.875" style="112"/>
    <col min="4080" max="4080" width="0" style="112" hidden="1" customWidth="1"/>
    <col min="4081" max="4081" width="34.75" style="112" customWidth="1"/>
    <col min="4082" max="4082" width="13.625" style="112" customWidth="1"/>
    <col min="4083" max="4083" width="12.75" style="112" customWidth="1"/>
    <col min="4084" max="4084" width="11.125" style="112" customWidth="1"/>
    <col min="4085" max="4085" width="10.75" style="112" customWidth="1"/>
    <col min="4086" max="4086" width="11.5" style="112" customWidth="1"/>
    <col min="4087" max="4087" width="10.25" style="112" customWidth="1"/>
    <col min="4088" max="4088" width="12.25" style="112" customWidth="1"/>
    <col min="4089" max="4335" width="7.875" style="112"/>
    <col min="4336" max="4336" width="0" style="112" hidden="1" customWidth="1"/>
    <col min="4337" max="4337" width="34.75" style="112" customWidth="1"/>
    <col min="4338" max="4338" width="13.625" style="112" customWidth="1"/>
    <col min="4339" max="4339" width="12.75" style="112" customWidth="1"/>
    <col min="4340" max="4340" width="11.125" style="112" customWidth="1"/>
    <col min="4341" max="4341" width="10.75" style="112" customWidth="1"/>
    <col min="4342" max="4342" width="11.5" style="112" customWidth="1"/>
    <col min="4343" max="4343" width="10.25" style="112" customWidth="1"/>
    <col min="4344" max="4344" width="12.25" style="112" customWidth="1"/>
    <col min="4345" max="4591" width="7.875" style="112"/>
    <col min="4592" max="4592" width="0" style="112" hidden="1" customWidth="1"/>
    <col min="4593" max="4593" width="34.75" style="112" customWidth="1"/>
    <col min="4594" max="4594" width="13.625" style="112" customWidth="1"/>
    <col min="4595" max="4595" width="12.75" style="112" customWidth="1"/>
    <col min="4596" max="4596" width="11.125" style="112" customWidth="1"/>
    <col min="4597" max="4597" width="10.75" style="112" customWidth="1"/>
    <col min="4598" max="4598" width="11.5" style="112" customWidth="1"/>
    <col min="4599" max="4599" width="10.25" style="112" customWidth="1"/>
    <col min="4600" max="4600" width="12.25" style="112" customWidth="1"/>
    <col min="4601" max="4847" width="7.875" style="112"/>
    <col min="4848" max="4848" width="0" style="112" hidden="1" customWidth="1"/>
    <col min="4849" max="4849" width="34.75" style="112" customWidth="1"/>
    <col min="4850" max="4850" width="13.625" style="112" customWidth="1"/>
    <col min="4851" max="4851" width="12.75" style="112" customWidth="1"/>
    <col min="4852" max="4852" width="11.125" style="112" customWidth="1"/>
    <col min="4853" max="4853" width="10.75" style="112" customWidth="1"/>
    <col min="4854" max="4854" width="11.5" style="112" customWidth="1"/>
    <col min="4855" max="4855" width="10.25" style="112" customWidth="1"/>
    <col min="4856" max="4856" width="12.25" style="112" customWidth="1"/>
    <col min="4857" max="5103" width="7.875" style="112"/>
    <col min="5104" max="5104" width="0" style="112" hidden="1" customWidth="1"/>
    <col min="5105" max="5105" width="34.75" style="112" customWidth="1"/>
    <col min="5106" max="5106" width="13.625" style="112" customWidth="1"/>
    <col min="5107" max="5107" width="12.75" style="112" customWidth="1"/>
    <col min="5108" max="5108" width="11.125" style="112" customWidth="1"/>
    <col min="5109" max="5109" width="10.75" style="112" customWidth="1"/>
    <col min="5110" max="5110" width="11.5" style="112" customWidth="1"/>
    <col min="5111" max="5111" width="10.25" style="112" customWidth="1"/>
    <col min="5112" max="5112" width="12.25" style="112" customWidth="1"/>
    <col min="5113" max="5359" width="7.875" style="112"/>
    <col min="5360" max="5360" width="0" style="112" hidden="1" customWidth="1"/>
    <col min="5361" max="5361" width="34.75" style="112" customWidth="1"/>
    <col min="5362" max="5362" width="13.625" style="112" customWidth="1"/>
    <col min="5363" max="5363" width="12.75" style="112" customWidth="1"/>
    <col min="5364" max="5364" width="11.125" style="112" customWidth="1"/>
    <col min="5365" max="5365" width="10.75" style="112" customWidth="1"/>
    <col min="5366" max="5366" width="11.5" style="112" customWidth="1"/>
    <col min="5367" max="5367" width="10.25" style="112" customWidth="1"/>
    <col min="5368" max="5368" width="12.25" style="112" customWidth="1"/>
    <col min="5369" max="5615" width="7.875" style="112"/>
    <col min="5616" max="5616" width="0" style="112" hidden="1" customWidth="1"/>
    <col min="5617" max="5617" width="34.75" style="112" customWidth="1"/>
    <col min="5618" max="5618" width="13.625" style="112" customWidth="1"/>
    <col min="5619" max="5619" width="12.75" style="112" customWidth="1"/>
    <col min="5620" max="5620" width="11.125" style="112" customWidth="1"/>
    <col min="5621" max="5621" width="10.75" style="112" customWidth="1"/>
    <col min="5622" max="5622" width="11.5" style="112" customWidth="1"/>
    <col min="5623" max="5623" width="10.25" style="112" customWidth="1"/>
    <col min="5624" max="5624" width="12.25" style="112" customWidth="1"/>
    <col min="5625" max="5871" width="7.875" style="112"/>
    <col min="5872" max="5872" width="0" style="112" hidden="1" customWidth="1"/>
    <col min="5873" max="5873" width="34.75" style="112" customWidth="1"/>
    <col min="5874" max="5874" width="13.625" style="112" customWidth="1"/>
    <col min="5875" max="5875" width="12.75" style="112" customWidth="1"/>
    <col min="5876" max="5876" width="11.125" style="112" customWidth="1"/>
    <col min="5877" max="5877" width="10.75" style="112" customWidth="1"/>
    <col min="5878" max="5878" width="11.5" style="112" customWidth="1"/>
    <col min="5879" max="5879" width="10.25" style="112" customWidth="1"/>
    <col min="5880" max="5880" width="12.25" style="112" customWidth="1"/>
    <col min="5881" max="6127" width="7.875" style="112"/>
    <col min="6128" max="6128" width="0" style="112" hidden="1" customWidth="1"/>
    <col min="6129" max="6129" width="34.75" style="112" customWidth="1"/>
    <col min="6130" max="6130" width="13.625" style="112" customWidth="1"/>
    <col min="6131" max="6131" width="12.75" style="112" customWidth="1"/>
    <col min="6132" max="6132" width="11.125" style="112" customWidth="1"/>
    <col min="6133" max="6133" width="10.75" style="112" customWidth="1"/>
    <col min="6134" max="6134" width="11.5" style="112" customWidth="1"/>
    <col min="6135" max="6135" width="10.25" style="112" customWidth="1"/>
    <col min="6136" max="6136" width="12.25" style="112" customWidth="1"/>
    <col min="6137" max="6383" width="7.875" style="112"/>
    <col min="6384" max="6384" width="0" style="112" hidden="1" customWidth="1"/>
    <col min="6385" max="6385" width="34.75" style="112" customWidth="1"/>
    <col min="6386" max="6386" width="13.625" style="112" customWidth="1"/>
    <col min="6387" max="6387" width="12.75" style="112" customWidth="1"/>
    <col min="6388" max="6388" width="11.125" style="112" customWidth="1"/>
    <col min="6389" max="6389" width="10.75" style="112" customWidth="1"/>
    <col min="6390" max="6390" width="11.5" style="112" customWidth="1"/>
    <col min="6391" max="6391" width="10.25" style="112" customWidth="1"/>
    <col min="6392" max="6392" width="12.25" style="112" customWidth="1"/>
    <col min="6393" max="6639" width="7.875" style="112"/>
    <col min="6640" max="6640" width="0" style="112" hidden="1" customWidth="1"/>
    <col min="6641" max="6641" width="34.75" style="112" customWidth="1"/>
    <col min="6642" max="6642" width="13.625" style="112" customWidth="1"/>
    <col min="6643" max="6643" width="12.75" style="112" customWidth="1"/>
    <col min="6644" max="6644" width="11.125" style="112" customWidth="1"/>
    <col min="6645" max="6645" width="10.75" style="112" customWidth="1"/>
    <col min="6646" max="6646" width="11.5" style="112" customWidth="1"/>
    <col min="6647" max="6647" width="10.25" style="112" customWidth="1"/>
    <col min="6648" max="6648" width="12.25" style="112" customWidth="1"/>
    <col min="6649" max="6895" width="7.875" style="112"/>
    <col min="6896" max="6896" width="0" style="112" hidden="1" customWidth="1"/>
    <col min="6897" max="6897" width="34.75" style="112" customWidth="1"/>
    <col min="6898" max="6898" width="13.625" style="112" customWidth="1"/>
    <col min="6899" max="6899" width="12.75" style="112" customWidth="1"/>
    <col min="6900" max="6900" width="11.125" style="112" customWidth="1"/>
    <col min="6901" max="6901" width="10.75" style="112" customWidth="1"/>
    <col min="6902" max="6902" width="11.5" style="112" customWidth="1"/>
    <col min="6903" max="6903" width="10.25" style="112" customWidth="1"/>
    <col min="6904" max="6904" width="12.25" style="112" customWidth="1"/>
    <col min="6905" max="7151" width="7.875" style="112"/>
    <col min="7152" max="7152" width="0" style="112" hidden="1" customWidth="1"/>
    <col min="7153" max="7153" width="34.75" style="112" customWidth="1"/>
    <col min="7154" max="7154" width="13.625" style="112" customWidth="1"/>
    <col min="7155" max="7155" width="12.75" style="112" customWidth="1"/>
    <col min="7156" max="7156" width="11.125" style="112" customWidth="1"/>
    <col min="7157" max="7157" width="10.75" style="112" customWidth="1"/>
    <col min="7158" max="7158" width="11.5" style="112" customWidth="1"/>
    <col min="7159" max="7159" width="10.25" style="112" customWidth="1"/>
    <col min="7160" max="7160" width="12.25" style="112" customWidth="1"/>
    <col min="7161" max="7407" width="7.875" style="112"/>
    <col min="7408" max="7408" width="0" style="112" hidden="1" customWidth="1"/>
    <col min="7409" max="7409" width="34.75" style="112" customWidth="1"/>
    <col min="7410" max="7410" width="13.625" style="112" customWidth="1"/>
    <col min="7411" max="7411" width="12.75" style="112" customWidth="1"/>
    <col min="7412" max="7412" width="11.125" style="112" customWidth="1"/>
    <col min="7413" max="7413" width="10.75" style="112" customWidth="1"/>
    <col min="7414" max="7414" width="11.5" style="112" customWidth="1"/>
    <col min="7415" max="7415" width="10.25" style="112" customWidth="1"/>
    <col min="7416" max="7416" width="12.25" style="112" customWidth="1"/>
    <col min="7417" max="7663" width="7.875" style="112"/>
    <col min="7664" max="7664" width="0" style="112" hidden="1" customWidth="1"/>
    <col min="7665" max="7665" width="34.75" style="112" customWidth="1"/>
    <col min="7666" max="7666" width="13.625" style="112" customWidth="1"/>
    <col min="7667" max="7667" width="12.75" style="112" customWidth="1"/>
    <col min="7668" max="7668" width="11.125" style="112" customWidth="1"/>
    <col min="7669" max="7669" width="10.75" style="112" customWidth="1"/>
    <col min="7670" max="7670" width="11.5" style="112" customWidth="1"/>
    <col min="7671" max="7671" width="10.25" style="112" customWidth="1"/>
    <col min="7672" max="7672" width="12.25" style="112" customWidth="1"/>
    <col min="7673" max="7919" width="7.875" style="112"/>
    <col min="7920" max="7920" width="0" style="112" hidden="1" customWidth="1"/>
    <col min="7921" max="7921" width="34.75" style="112" customWidth="1"/>
    <col min="7922" max="7922" width="13.625" style="112" customWidth="1"/>
    <col min="7923" max="7923" width="12.75" style="112" customWidth="1"/>
    <col min="7924" max="7924" width="11.125" style="112" customWidth="1"/>
    <col min="7925" max="7925" width="10.75" style="112" customWidth="1"/>
    <col min="7926" max="7926" width="11.5" style="112" customWidth="1"/>
    <col min="7927" max="7927" width="10.25" style="112" customWidth="1"/>
    <col min="7928" max="7928" width="12.25" style="112" customWidth="1"/>
    <col min="7929" max="8175" width="7.875" style="112"/>
    <col min="8176" max="8176" width="0" style="112" hidden="1" customWidth="1"/>
    <col min="8177" max="8177" width="34.75" style="112" customWidth="1"/>
    <col min="8178" max="8178" width="13.625" style="112" customWidth="1"/>
    <col min="8179" max="8179" width="12.75" style="112" customWidth="1"/>
    <col min="8180" max="8180" width="11.125" style="112" customWidth="1"/>
    <col min="8181" max="8181" width="10.75" style="112" customWidth="1"/>
    <col min="8182" max="8182" width="11.5" style="112" customWidth="1"/>
    <col min="8183" max="8183" width="10.25" style="112" customWidth="1"/>
    <col min="8184" max="8184" width="12.25" style="112" customWidth="1"/>
    <col min="8185" max="8431" width="7.875" style="112"/>
    <col min="8432" max="8432" width="0" style="112" hidden="1" customWidth="1"/>
    <col min="8433" max="8433" width="34.75" style="112" customWidth="1"/>
    <col min="8434" max="8434" width="13.625" style="112" customWidth="1"/>
    <col min="8435" max="8435" width="12.75" style="112" customWidth="1"/>
    <col min="8436" max="8436" width="11.125" style="112" customWidth="1"/>
    <col min="8437" max="8437" width="10.75" style="112" customWidth="1"/>
    <col min="8438" max="8438" width="11.5" style="112" customWidth="1"/>
    <col min="8439" max="8439" width="10.25" style="112" customWidth="1"/>
    <col min="8440" max="8440" width="12.25" style="112" customWidth="1"/>
    <col min="8441" max="8687" width="7.875" style="112"/>
    <col min="8688" max="8688" width="0" style="112" hidden="1" customWidth="1"/>
    <col min="8689" max="8689" width="34.75" style="112" customWidth="1"/>
    <col min="8690" max="8690" width="13.625" style="112" customWidth="1"/>
    <col min="8691" max="8691" width="12.75" style="112" customWidth="1"/>
    <col min="8692" max="8692" width="11.125" style="112" customWidth="1"/>
    <col min="8693" max="8693" width="10.75" style="112" customWidth="1"/>
    <col min="8694" max="8694" width="11.5" style="112" customWidth="1"/>
    <col min="8695" max="8695" width="10.25" style="112" customWidth="1"/>
    <col min="8696" max="8696" width="12.25" style="112" customWidth="1"/>
    <col min="8697" max="8943" width="7.875" style="112"/>
    <col min="8944" max="8944" width="0" style="112" hidden="1" customWidth="1"/>
    <col min="8945" max="8945" width="34.75" style="112" customWidth="1"/>
    <col min="8946" max="8946" width="13.625" style="112" customWidth="1"/>
    <col min="8947" max="8947" width="12.75" style="112" customWidth="1"/>
    <col min="8948" max="8948" width="11.125" style="112" customWidth="1"/>
    <col min="8949" max="8949" width="10.75" style="112" customWidth="1"/>
    <col min="8950" max="8950" width="11.5" style="112" customWidth="1"/>
    <col min="8951" max="8951" width="10.25" style="112" customWidth="1"/>
    <col min="8952" max="8952" width="12.25" style="112" customWidth="1"/>
    <col min="8953" max="9199" width="7.875" style="112"/>
    <col min="9200" max="9200" width="0" style="112" hidden="1" customWidth="1"/>
    <col min="9201" max="9201" width="34.75" style="112" customWidth="1"/>
    <col min="9202" max="9202" width="13.625" style="112" customWidth="1"/>
    <col min="9203" max="9203" width="12.75" style="112" customWidth="1"/>
    <col min="9204" max="9204" width="11.125" style="112" customWidth="1"/>
    <col min="9205" max="9205" width="10.75" style="112" customWidth="1"/>
    <col min="9206" max="9206" width="11.5" style="112" customWidth="1"/>
    <col min="9207" max="9207" width="10.25" style="112" customWidth="1"/>
    <col min="9208" max="9208" width="12.25" style="112" customWidth="1"/>
    <col min="9209" max="9455" width="7.875" style="112"/>
    <col min="9456" max="9456" width="0" style="112" hidden="1" customWidth="1"/>
    <col min="9457" max="9457" width="34.75" style="112" customWidth="1"/>
    <col min="9458" max="9458" width="13.625" style="112" customWidth="1"/>
    <col min="9459" max="9459" width="12.75" style="112" customWidth="1"/>
    <col min="9460" max="9460" width="11.125" style="112" customWidth="1"/>
    <col min="9461" max="9461" width="10.75" style="112" customWidth="1"/>
    <col min="9462" max="9462" width="11.5" style="112" customWidth="1"/>
    <col min="9463" max="9463" width="10.25" style="112" customWidth="1"/>
    <col min="9464" max="9464" width="12.25" style="112" customWidth="1"/>
    <col min="9465" max="9711" width="7.875" style="112"/>
    <col min="9712" max="9712" width="0" style="112" hidden="1" customWidth="1"/>
    <col min="9713" max="9713" width="34.75" style="112" customWidth="1"/>
    <col min="9714" max="9714" width="13.625" style="112" customWidth="1"/>
    <col min="9715" max="9715" width="12.75" style="112" customWidth="1"/>
    <col min="9716" max="9716" width="11.125" style="112" customWidth="1"/>
    <col min="9717" max="9717" width="10.75" style="112" customWidth="1"/>
    <col min="9718" max="9718" width="11.5" style="112" customWidth="1"/>
    <col min="9719" max="9719" width="10.25" style="112" customWidth="1"/>
    <col min="9720" max="9720" width="12.25" style="112" customWidth="1"/>
    <col min="9721" max="9967" width="7.875" style="112"/>
    <col min="9968" max="9968" width="0" style="112" hidden="1" customWidth="1"/>
    <col min="9969" max="9969" width="34.75" style="112" customWidth="1"/>
    <col min="9970" max="9970" width="13.625" style="112" customWidth="1"/>
    <col min="9971" max="9971" width="12.75" style="112" customWidth="1"/>
    <col min="9972" max="9972" width="11.125" style="112" customWidth="1"/>
    <col min="9973" max="9973" width="10.75" style="112" customWidth="1"/>
    <col min="9974" max="9974" width="11.5" style="112" customWidth="1"/>
    <col min="9975" max="9975" width="10.25" style="112" customWidth="1"/>
    <col min="9976" max="9976" width="12.25" style="112" customWidth="1"/>
    <col min="9977" max="10223" width="7.875" style="112"/>
    <col min="10224" max="10224" width="0" style="112" hidden="1" customWidth="1"/>
    <col min="10225" max="10225" width="34.75" style="112" customWidth="1"/>
    <col min="10226" max="10226" width="13.625" style="112" customWidth="1"/>
    <col min="10227" max="10227" width="12.75" style="112" customWidth="1"/>
    <col min="10228" max="10228" width="11.125" style="112" customWidth="1"/>
    <col min="10229" max="10229" width="10.75" style="112" customWidth="1"/>
    <col min="10230" max="10230" width="11.5" style="112" customWidth="1"/>
    <col min="10231" max="10231" width="10.25" style="112" customWidth="1"/>
    <col min="10232" max="10232" width="12.25" style="112" customWidth="1"/>
    <col min="10233" max="10479" width="7.875" style="112"/>
    <col min="10480" max="10480" width="0" style="112" hidden="1" customWidth="1"/>
    <col min="10481" max="10481" width="34.75" style="112" customWidth="1"/>
    <col min="10482" max="10482" width="13.625" style="112" customWidth="1"/>
    <col min="10483" max="10483" width="12.75" style="112" customWidth="1"/>
    <col min="10484" max="10484" width="11.125" style="112" customWidth="1"/>
    <col min="10485" max="10485" width="10.75" style="112" customWidth="1"/>
    <col min="10486" max="10486" width="11.5" style="112" customWidth="1"/>
    <col min="10487" max="10487" width="10.25" style="112" customWidth="1"/>
    <col min="10488" max="10488" width="12.25" style="112" customWidth="1"/>
    <col min="10489" max="10735" width="7.875" style="112"/>
    <col min="10736" max="10736" width="0" style="112" hidden="1" customWidth="1"/>
    <col min="10737" max="10737" width="34.75" style="112" customWidth="1"/>
    <col min="10738" max="10738" width="13.625" style="112" customWidth="1"/>
    <col min="10739" max="10739" width="12.75" style="112" customWidth="1"/>
    <col min="10740" max="10740" width="11.125" style="112" customWidth="1"/>
    <col min="10741" max="10741" width="10.75" style="112" customWidth="1"/>
    <col min="10742" max="10742" width="11.5" style="112" customWidth="1"/>
    <col min="10743" max="10743" width="10.25" style="112" customWidth="1"/>
    <col min="10744" max="10744" width="12.25" style="112" customWidth="1"/>
    <col min="10745" max="10991" width="7.875" style="112"/>
    <col min="10992" max="10992" width="0" style="112" hidden="1" customWidth="1"/>
    <col min="10993" max="10993" width="34.75" style="112" customWidth="1"/>
    <col min="10994" max="10994" width="13.625" style="112" customWidth="1"/>
    <col min="10995" max="10995" width="12.75" style="112" customWidth="1"/>
    <col min="10996" max="10996" width="11.125" style="112" customWidth="1"/>
    <col min="10997" max="10997" width="10.75" style="112" customWidth="1"/>
    <col min="10998" max="10998" width="11.5" style="112" customWidth="1"/>
    <col min="10999" max="10999" width="10.25" style="112" customWidth="1"/>
    <col min="11000" max="11000" width="12.25" style="112" customWidth="1"/>
    <col min="11001" max="11247" width="7.875" style="112"/>
    <col min="11248" max="11248" width="0" style="112" hidden="1" customWidth="1"/>
    <col min="11249" max="11249" width="34.75" style="112" customWidth="1"/>
    <col min="11250" max="11250" width="13.625" style="112" customWidth="1"/>
    <col min="11251" max="11251" width="12.75" style="112" customWidth="1"/>
    <col min="11252" max="11252" width="11.125" style="112" customWidth="1"/>
    <col min="11253" max="11253" width="10.75" style="112" customWidth="1"/>
    <col min="11254" max="11254" width="11.5" style="112" customWidth="1"/>
    <col min="11255" max="11255" width="10.25" style="112" customWidth="1"/>
    <col min="11256" max="11256" width="12.25" style="112" customWidth="1"/>
    <col min="11257" max="11503" width="7.875" style="112"/>
    <col min="11504" max="11504" width="0" style="112" hidden="1" customWidth="1"/>
    <col min="11505" max="11505" width="34.75" style="112" customWidth="1"/>
    <col min="11506" max="11506" width="13.625" style="112" customWidth="1"/>
    <col min="11507" max="11507" width="12.75" style="112" customWidth="1"/>
    <col min="11508" max="11508" width="11.125" style="112" customWidth="1"/>
    <col min="11509" max="11509" width="10.75" style="112" customWidth="1"/>
    <col min="11510" max="11510" width="11.5" style="112" customWidth="1"/>
    <col min="11511" max="11511" width="10.25" style="112" customWidth="1"/>
    <col min="11512" max="11512" width="12.25" style="112" customWidth="1"/>
    <col min="11513" max="11759" width="7.875" style="112"/>
    <col min="11760" max="11760" width="0" style="112" hidden="1" customWidth="1"/>
    <col min="11761" max="11761" width="34.75" style="112" customWidth="1"/>
    <col min="11762" max="11762" width="13.625" style="112" customWidth="1"/>
    <col min="11763" max="11763" width="12.75" style="112" customWidth="1"/>
    <col min="11764" max="11764" width="11.125" style="112" customWidth="1"/>
    <col min="11765" max="11765" width="10.75" style="112" customWidth="1"/>
    <col min="11766" max="11766" width="11.5" style="112" customWidth="1"/>
    <col min="11767" max="11767" width="10.25" style="112" customWidth="1"/>
    <col min="11768" max="11768" width="12.25" style="112" customWidth="1"/>
    <col min="11769" max="12015" width="7.875" style="112"/>
    <col min="12016" max="12016" width="0" style="112" hidden="1" customWidth="1"/>
    <col min="12017" max="12017" width="34.75" style="112" customWidth="1"/>
    <col min="12018" max="12018" width="13.625" style="112" customWidth="1"/>
    <col min="12019" max="12019" width="12.75" style="112" customWidth="1"/>
    <col min="12020" max="12020" width="11.125" style="112" customWidth="1"/>
    <col min="12021" max="12021" width="10.75" style="112" customWidth="1"/>
    <col min="12022" max="12022" width="11.5" style="112" customWidth="1"/>
    <col min="12023" max="12023" width="10.25" style="112" customWidth="1"/>
    <col min="12024" max="12024" width="12.25" style="112" customWidth="1"/>
    <col min="12025" max="12271" width="7.875" style="112"/>
    <col min="12272" max="12272" width="0" style="112" hidden="1" customWidth="1"/>
    <col min="12273" max="12273" width="34.75" style="112" customWidth="1"/>
    <col min="12274" max="12274" width="13.625" style="112" customWidth="1"/>
    <col min="12275" max="12275" width="12.75" style="112" customWidth="1"/>
    <col min="12276" max="12276" width="11.125" style="112" customWidth="1"/>
    <col min="12277" max="12277" width="10.75" style="112" customWidth="1"/>
    <col min="12278" max="12278" width="11.5" style="112" customWidth="1"/>
    <col min="12279" max="12279" width="10.25" style="112" customWidth="1"/>
    <col min="12280" max="12280" width="12.25" style="112" customWidth="1"/>
    <col min="12281" max="12527" width="7.875" style="112"/>
    <col min="12528" max="12528" width="0" style="112" hidden="1" customWidth="1"/>
    <col min="12529" max="12529" width="34.75" style="112" customWidth="1"/>
    <col min="12530" max="12530" width="13.625" style="112" customWidth="1"/>
    <col min="12531" max="12531" width="12.75" style="112" customWidth="1"/>
    <col min="12532" max="12532" width="11.125" style="112" customWidth="1"/>
    <col min="12533" max="12533" width="10.75" style="112" customWidth="1"/>
    <col min="12534" max="12534" width="11.5" style="112" customWidth="1"/>
    <col min="12535" max="12535" width="10.25" style="112" customWidth="1"/>
    <col min="12536" max="12536" width="12.25" style="112" customWidth="1"/>
    <col min="12537" max="12783" width="7.875" style="112"/>
    <col min="12784" max="12784" width="0" style="112" hidden="1" customWidth="1"/>
    <col min="12785" max="12785" width="34.75" style="112" customWidth="1"/>
    <col min="12786" max="12786" width="13.625" style="112" customWidth="1"/>
    <col min="12787" max="12787" width="12.75" style="112" customWidth="1"/>
    <col min="12788" max="12788" width="11.125" style="112" customWidth="1"/>
    <col min="12789" max="12789" width="10.75" style="112" customWidth="1"/>
    <col min="12790" max="12790" width="11.5" style="112" customWidth="1"/>
    <col min="12791" max="12791" width="10.25" style="112" customWidth="1"/>
    <col min="12792" max="12792" width="12.25" style="112" customWidth="1"/>
    <col min="12793" max="13039" width="7.875" style="112"/>
    <col min="13040" max="13040" width="0" style="112" hidden="1" customWidth="1"/>
    <col min="13041" max="13041" width="34.75" style="112" customWidth="1"/>
    <col min="13042" max="13042" width="13.625" style="112" customWidth="1"/>
    <col min="13043" max="13043" width="12.75" style="112" customWidth="1"/>
    <col min="13044" max="13044" width="11.125" style="112" customWidth="1"/>
    <col min="13045" max="13045" width="10.75" style="112" customWidth="1"/>
    <col min="13046" max="13046" width="11.5" style="112" customWidth="1"/>
    <col min="13047" max="13047" width="10.25" style="112" customWidth="1"/>
    <col min="13048" max="13048" width="12.25" style="112" customWidth="1"/>
    <col min="13049" max="13295" width="7.875" style="112"/>
    <col min="13296" max="13296" width="0" style="112" hidden="1" customWidth="1"/>
    <col min="13297" max="13297" width="34.75" style="112" customWidth="1"/>
    <col min="13298" max="13298" width="13.625" style="112" customWidth="1"/>
    <col min="13299" max="13299" width="12.75" style="112" customWidth="1"/>
    <col min="13300" max="13300" width="11.125" style="112" customWidth="1"/>
    <col min="13301" max="13301" width="10.75" style="112" customWidth="1"/>
    <col min="13302" max="13302" width="11.5" style="112" customWidth="1"/>
    <col min="13303" max="13303" width="10.25" style="112" customWidth="1"/>
    <col min="13304" max="13304" width="12.25" style="112" customWidth="1"/>
    <col min="13305" max="13551" width="7.875" style="112"/>
    <col min="13552" max="13552" width="0" style="112" hidden="1" customWidth="1"/>
    <col min="13553" max="13553" width="34.75" style="112" customWidth="1"/>
    <col min="13554" max="13554" width="13.625" style="112" customWidth="1"/>
    <col min="13555" max="13555" width="12.75" style="112" customWidth="1"/>
    <col min="13556" max="13556" width="11.125" style="112" customWidth="1"/>
    <col min="13557" max="13557" width="10.75" style="112" customWidth="1"/>
    <col min="13558" max="13558" width="11.5" style="112" customWidth="1"/>
    <col min="13559" max="13559" width="10.25" style="112" customWidth="1"/>
    <col min="13560" max="13560" width="12.25" style="112" customWidth="1"/>
    <col min="13561" max="13807" width="7.875" style="112"/>
    <col min="13808" max="13808" width="0" style="112" hidden="1" customWidth="1"/>
    <col min="13809" max="13809" width="34.75" style="112" customWidth="1"/>
    <col min="13810" max="13810" width="13.625" style="112" customWidth="1"/>
    <col min="13811" max="13811" width="12.75" style="112" customWidth="1"/>
    <col min="13812" max="13812" width="11.125" style="112" customWidth="1"/>
    <col min="13813" max="13813" width="10.75" style="112" customWidth="1"/>
    <col min="13814" max="13814" width="11.5" style="112" customWidth="1"/>
    <col min="13815" max="13815" width="10.25" style="112" customWidth="1"/>
    <col min="13816" max="13816" width="12.25" style="112" customWidth="1"/>
    <col min="13817" max="14063" width="7.875" style="112"/>
    <col min="14064" max="14064" width="0" style="112" hidden="1" customWidth="1"/>
    <col min="14065" max="14065" width="34.75" style="112" customWidth="1"/>
    <col min="14066" max="14066" width="13.625" style="112" customWidth="1"/>
    <col min="14067" max="14067" width="12.75" style="112" customWidth="1"/>
    <col min="14068" max="14068" width="11.125" style="112" customWidth="1"/>
    <col min="14069" max="14069" width="10.75" style="112" customWidth="1"/>
    <col min="14070" max="14070" width="11.5" style="112" customWidth="1"/>
    <col min="14071" max="14071" width="10.25" style="112" customWidth="1"/>
    <col min="14072" max="14072" width="12.25" style="112" customWidth="1"/>
    <col min="14073" max="14319" width="7.875" style="112"/>
    <col min="14320" max="14320" width="0" style="112" hidden="1" customWidth="1"/>
    <col min="14321" max="14321" width="34.75" style="112" customWidth="1"/>
    <col min="14322" max="14322" width="13.625" style="112" customWidth="1"/>
    <col min="14323" max="14323" width="12.75" style="112" customWidth="1"/>
    <col min="14324" max="14324" width="11.125" style="112" customWidth="1"/>
    <col min="14325" max="14325" width="10.75" style="112" customWidth="1"/>
    <col min="14326" max="14326" width="11.5" style="112" customWidth="1"/>
    <col min="14327" max="14327" width="10.25" style="112" customWidth="1"/>
    <col min="14328" max="14328" width="12.25" style="112" customWidth="1"/>
    <col min="14329" max="14575" width="7.875" style="112"/>
    <col min="14576" max="14576" width="0" style="112" hidden="1" customWidth="1"/>
    <col min="14577" max="14577" width="34.75" style="112" customWidth="1"/>
    <col min="14578" max="14578" width="13.625" style="112" customWidth="1"/>
    <col min="14579" max="14579" width="12.75" style="112" customWidth="1"/>
    <col min="14580" max="14580" width="11.125" style="112" customWidth="1"/>
    <col min="14581" max="14581" width="10.75" style="112" customWidth="1"/>
    <col min="14582" max="14582" width="11.5" style="112" customWidth="1"/>
    <col min="14583" max="14583" width="10.25" style="112" customWidth="1"/>
    <col min="14584" max="14584" width="12.25" style="112" customWidth="1"/>
    <col min="14585" max="14831" width="7.875" style="112"/>
    <col min="14832" max="14832" width="0" style="112" hidden="1" customWidth="1"/>
    <col min="14833" max="14833" width="34.75" style="112" customWidth="1"/>
    <col min="14834" max="14834" width="13.625" style="112" customWidth="1"/>
    <col min="14835" max="14835" width="12.75" style="112" customWidth="1"/>
    <col min="14836" max="14836" width="11.125" style="112" customWidth="1"/>
    <col min="14837" max="14837" width="10.75" style="112" customWidth="1"/>
    <col min="14838" max="14838" width="11.5" style="112" customWidth="1"/>
    <col min="14839" max="14839" width="10.25" style="112" customWidth="1"/>
    <col min="14840" max="14840" width="12.25" style="112" customWidth="1"/>
    <col min="14841" max="15087" width="7.875" style="112"/>
    <col min="15088" max="15088" width="0" style="112" hidden="1" customWidth="1"/>
    <col min="15089" max="15089" width="34.75" style="112" customWidth="1"/>
    <col min="15090" max="15090" width="13.625" style="112" customWidth="1"/>
    <col min="15091" max="15091" width="12.75" style="112" customWidth="1"/>
    <col min="15092" max="15092" width="11.125" style="112" customWidth="1"/>
    <col min="15093" max="15093" width="10.75" style="112" customWidth="1"/>
    <col min="15094" max="15094" width="11.5" style="112" customWidth="1"/>
    <col min="15095" max="15095" width="10.25" style="112" customWidth="1"/>
    <col min="15096" max="15096" width="12.25" style="112" customWidth="1"/>
    <col min="15097" max="15343" width="7.875" style="112"/>
    <col min="15344" max="15344" width="0" style="112" hidden="1" customWidth="1"/>
    <col min="15345" max="15345" width="34.75" style="112" customWidth="1"/>
    <col min="15346" max="15346" width="13.625" style="112" customWidth="1"/>
    <col min="15347" max="15347" width="12.75" style="112" customWidth="1"/>
    <col min="15348" max="15348" width="11.125" style="112" customWidth="1"/>
    <col min="15349" max="15349" width="10.75" style="112" customWidth="1"/>
    <col min="15350" max="15350" width="11.5" style="112" customWidth="1"/>
    <col min="15351" max="15351" width="10.25" style="112" customWidth="1"/>
    <col min="15352" max="15352" width="12.25" style="112" customWidth="1"/>
    <col min="15353" max="15599" width="7.875" style="112"/>
    <col min="15600" max="15600" width="0" style="112" hidden="1" customWidth="1"/>
    <col min="15601" max="15601" width="34.75" style="112" customWidth="1"/>
    <col min="15602" max="15602" width="13.625" style="112" customWidth="1"/>
    <col min="15603" max="15603" width="12.75" style="112" customWidth="1"/>
    <col min="15604" max="15604" width="11.125" style="112" customWidth="1"/>
    <col min="15605" max="15605" width="10.75" style="112" customWidth="1"/>
    <col min="15606" max="15606" width="11.5" style="112" customWidth="1"/>
    <col min="15607" max="15607" width="10.25" style="112" customWidth="1"/>
    <col min="15608" max="15608" width="12.25" style="112" customWidth="1"/>
    <col min="15609" max="15855" width="7.875" style="112"/>
    <col min="15856" max="15856" width="0" style="112" hidden="1" customWidth="1"/>
    <col min="15857" max="15857" width="34.75" style="112" customWidth="1"/>
    <col min="15858" max="15858" width="13.625" style="112" customWidth="1"/>
    <col min="15859" max="15859" width="12.75" style="112" customWidth="1"/>
    <col min="15860" max="15860" width="11.125" style="112" customWidth="1"/>
    <col min="15861" max="15861" width="10.75" style="112" customWidth="1"/>
    <col min="15862" max="15862" width="11.5" style="112" customWidth="1"/>
    <col min="15863" max="15863" width="10.25" style="112" customWidth="1"/>
    <col min="15864" max="15864" width="12.25" style="112" customWidth="1"/>
    <col min="15865" max="16111" width="7.875" style="112"/>
    <col min="16112" max="16112" width="0" style="112" hidden="1" customWidth="1"/>
    <col min="16113" max="16113" width="34.75" style="112" customWidth="1"/>
    <col min="16114" max="16114" width="13.625" style="112" customWidth="1"/>
    <col min="16115" max="16115" width="12.75" style="112" customWidth="1"/>
    <col min="16116" max="16116" width="11.125" style="112" customWidth="1"/>
    <col min="16117" max="16117" width="10.75" style="112" customWidth="1"/>
    <col min="16118" max="16118" width="11.5" style="112" customWidth="1"/>
    <col min="16119" max="16119" width="10.25" style="112" customWidth="1"/>
    <col min="16120" max="16120" width="12.25" style="112" customWidth="1"/>
    <col min="16121" max="16384" width="7.875" style="112"/>
  </cols>
  <sheetData>
    <row r="1" spans="1:7" ht="19.5" customHeight="1">
      <c r="A1" s="5" t="s">
        <v>222</v>
      </c>
    </row>
    <row r="2" spans="1:7" ht="30" customHeight="1">
      <c r="A2" s="188" t="s">
        <v>181</v>
      </c>
      <c r="B2" s="188"/>
      <c r="C2" s="188"/>
      <c r="D2" s="188"/>
      <c r="E2" s="188"/>
      <c r="F2" s="188"/>
      <c r="G2" s="188"/>
    </row>
    <row r="3" spans="1:7" ht="21.75" customHeight="1">
      <c r="A3" s="113"/>
      <c r="B3" s="113"/>
      <c r="C3" s="113"/>
      <c r="D3" s="113"/>
      <c r="E3" s="113"/>
      <c r="G3" s="114" t="s">
        <v>125</v>
      </c>
    </row>
    <row r="4" spans="1:7" s="115" customFormat="1" ht="31.5" customHeight="1">
      <c r="A4" s="187" t="s">
        <v>129</v>
      </c>
      <c r="B4" s="187" t="s">
        <v>138</v>
      </c>
      <c r="C4" s="187" t="s">
        <v>127</v>
      </c>
      <c r="D4" s="187"/>
      <c r="E4" s="187"/>
      <c r="F4" s="189" t="s">
        <v>136</v>
      </c>
      <c r="G4" s="189"/>
    </row>
    <row r="5" spans="1:7" s="115" customFormat="1" ht="27.75" customHeight="1">
      <c r="A5" s="187"/>
      <c r="B5" s="187"/>
      <c r="C5" s="161" t="s">
        <v>93</v>
      </c>
      <c r="D5" s="161" t="s">
        <v>94</v>
      </c>
      <c r="E5" s="161" t="s">
        <v>0</v>
      </c>
      <c r="F5" s="162" t="s">
        <v>50</v>
      </c>
      <c r="G5" s="162" t="s">
        <v>137</v>
      </c>
    </row>
    <row r="6" spans="1:7" ht="30" customHeight="1">
      <c r="A6" s="163" t="s">
        <v>126</v>
      </c>
      <c r="B6" s="68">
        <f>B7+B15</f>
        <v>492123</v>
      </c>
      <c r="C6" s="68">
        <f>C7+C15</f>
        <v>403115</v>
      </c>
      <c r="D6" s="68">
        <f t="shared" ref="D6:F6" si="0">D7+D15</f>
        <v>522745</v>
      </c>
      <c r="E6" s="68">
        <f t="shared" si="0"/>
        <v>119630</v>
      </c>
      <c r="F6" s="68">
        <f t="shared" si="0"/>
        <v>30622</v>
      </c>
      <c r="G6" s="65">
        <f t="shared" ref="G6:G17" si="1">F6/B6*100</f>
        <v>6.2224281328041977</v>
      </c>
    </row>
    <row r="7" spans="1:7" ht="30" customHeight="1">
      <c r="A7" s="164" t="s">
        <v>186</v>
      </c>
      <c r="B7" s="68">
        <f>SUM(B8:B14)</f>
        <v>201682</v>
      </c>
      <c r="C7" s="68">
        <f>SUM(C8:C14)</f>
        <v>234486</v>
      </c>
      <c r="D7" s="68">
        <f t="shared" ref="D7:E7" si="2">SUM(D8:D14)</f>
        <v>234486</v>
      </c>
      <c r="E7" s="118">
        <f t="shared" si="2"/>
        <v>0</v>
      </c>
      <c r="F7" s="118">
        <f>SUM(F8:F14)</f>
        <v>32804</v>
      </c>
      <c r="G7" s="65">
        <f t="shared" si="1"/>
        <v>16.265209587370215</v>
      </c>
    </row>
    <row r="8" spans="1:7" ht="30" customHeight="1">
      <c r="A8" s="116" t="s">
        <v>214</v>
      </c>
      <c r="B8" s="61">
        <v>2176</v>
      </c>
      <c r="C8" s="117">
        <v>2000</v>
      </c>
      <c r="D8" s="117">
        <v>2000</v>
      </c>
      <c r="E8" s="118"/>
      <c r="F8" s="62">
        <f>D8-B8</f>
        <v>-176</v>
      </c>
      <c r="G8" s="63">
        <f t="shared" si="1"/>
        <v>-8.0882352941176467</v>
      </c>
    </row>
    <row r="9" spans="1:7" ht="30" customHeight="1">
      <c r="A9" s="116" t="s">
        <v>213</v>
      </c>
      <c r="B9" s="61">
        <v>220</v>
      </c>
      <c r="C9" s="117">
        <v>431</v>
      </c>
      <c r="D9" s="117">
        <v>431</v>
      </c>
      <c r="E9" s="118"/>
      <c r="F9" s="62">
        <f t="shared" ref="F9:F23" si="3">D9-B9</f>
        <v>211</v>
      </c>
      <c r="G9" s="63">
        <f t="shared" si="1"/>
        <v>95.909090909090907</v>
      </c>
    </row>
    <row r="10" spans="1:7" ht="30" customHeight="1">
      <c r="A10" s="116" t="s">
        <v>212</v>
      </c>
      <c r="B10" s="61">
        <v>172343</v>
      </c>
      <c r="C10" s="117">
        <v>210723</v>
      </c>
      <c r="D10" s="117">
        <v>210723</v>
      </c>
      <c r="E10" s="118"/>
      <c r="F10" s="62">
        <f t="shared" si="3"/>
        <v>38380</v>
      </c>
      <c r="G10" s="63">
        <f t="shared" si="1"/>
        <v>22.269543874714959</v>
      </c>
    </row>
    <row r="11" spans="1:7" ht="30" customHeight="1">
      <c r="A11" s="116" t="s">
        <v>211</v>
      </c>
      <c r="B11" s="61">
        <v>3684</v>
      </c>
      <c r="C11" s="117">
        <v>3700</v>
      </c>
      <c r="D11" s="117">
        <v>3700</v>
      </c>
      <c r="E11" s="118"/>
      <c r="F11" s="62">
        <f t="shared" si="3"/>
        <v>16</v>
      </c>
      <c r="G11" s="63">
        <f t="shared" si="1"/>
        <v>0.43431053203040176</v>
      </c>
    </row>
    <row r="12" spans="1:7" ht="30" customHeight="1">
      <c r="A12" s="116" t="s">
        <v>210</v>
      </c>
      <c r="B12" s="61">
        <f>15194+912</f>
        <v>16106</v>
      </c>
      <c r="C12" s="117">
        <v>8582</v>
      </c>
      <c r="D12" s="117">
        <v>8582</v>
      </c>
      <c r="E12" s="118"/>
      <c r="F12" s="62">
        <f t="shared" si="3"/>
        <v>-7524</v>
      </c>
      <c r="G12" s="63">
        <f t="shared" si="1"/>
        <v>-46.715509747920031</v>
      </c>
    </row>
    <row r="13" spans="1:7" ht="30" customHeight="1">
      <c r="A13" s="64" t="s">
        <v>209</v>
      </c>
      <c r="B13" s="61">
        <v>6408</v>
      </c>
      <c r="C13" s="117">
        <v>8000</v>
      </c>
      <c r="D13" s="117">
        <v>8000</v>
      </c>
      <c r="E13" s="118"/>
      <c r="F13" s="62">
        <f t="shared" si="3"/>
        <v>1592</v>
      </c>
      <c r="G13" s="63">
        <f t="shared" si="1"/>
        <v>24.843945068664169</v>
      </c>
    </row>
    <row r="14" spans="1:7" ht="30" customHeight="1">
      <c r="A14" s="64" t="s">
        <v>208</v>
      </c>
      <c r="B14" s="61">
        <v>745</v>
      </c>
      <c r="C14" s="117">
        <v>1050</v>
      </c>
      <c r="D14" s="117">
        <v>1050</v>
      </c>
      <c r="E14" s="118"/>
      <c r="F14" s="62">
        <f t="shared" si="3"/>
        <v>305</v>
      </c>
      <c r="G14" s="63">
        <f t="shared" si="1"/>
        <v>40.939597315436245</v>
      </c>
    </row>
    <row r="15" spans="1:7" ht="30" customHeight="1">
      <c r="A15" s="164" t="s">
        <v>77</v>
      </c>
      <c r="B15" s="68">
        <f>B16+B19+B21</f>
        <v>290441</v>
      </c>
      <c r="C15" s="68">
        <f>C16+C19+C21</f>
        <v>168629</v>
      </c>
      <c r="D15" s="68">
        <f t="shared" ref="D15:F15" si="4">D16+D19+D21</f>
        <v>288259</v>
      </c>
      <c r="E15" s="68">
        <f t="shared" si="4"/>
        <v>119630</v>
      </c>
      <c r="F15" s="68">
        <f t="shared" si="4"/>
        <v>-2182</v>
      </c>
      <c r="G15" s="65">
        <f t="shared" si="1"/>
        <v>-0.75127134254461325</v>
      </c>
    </row>
    <row r="16" spans="1:7" s="115" customFormat="1" ht="30" customHeight="1">
      <c r="A16" s="116" t="s">
        <v>132</v>
      </c>
      <c r="B16" s="68">
        <f>B17+B18</f>
        <v>70634</v>
      </c>
      <c r="C16" s="117">
        <v>50000</v>
      </c>
      <c r="D16" s="117">
        <v>50000</v>
      </c>
      <c r="E16" s="118"/>
      <c r="F16" s="62">
        <f t="shared" si="3"/>
        <v>-20634</v>
      </c>
      <c r="G16" s="65">
        <f t="shared" si="1"/>
        <v>-29.212560523260748</v>
      </c>
    </row>
    <row r="17" spans="1:7" ht="30" customHeight="1">
      <c r="A17" s="119" t="s">
        <v>215</v>
      </c>
      <c r="B17" s="68">
        <v>19434</v>
      </c>
      <c r="C17" s="117">
        <v>0</v>
      </c>
      <c r="D17" s="117">
        <v>0</v>
      </c>
      <c r="E17" s="118"/>
      <c r="F17" s="62">
        <f t="shared" si="3"/>
        <v>-19434</v>
      </c>
      <c r="G17" s="65">
        <f t="shared" si="1"/>
        <v>-100</v>
      </c>
    </row>
    <row r="18" spans="1:7" ht="30" customHeight="1">
      <c r="A18" s="119" t="s">
        <v>216</v>
      </c>
      <c r="B18" s="68">
        <f>40000+11200</f>
        <v>51200</v>
      </c>
      <c r="C18" s="117">
        <v>50000</v>
      </c>
      <c r="D18" s="117">
        <v>50000</v>
      </c>
      <c r="E18" s="118"/>
      <c r="F18" s="62">
        <f t="shared" si="3"/>
        <v>-1200</v>
      </c>
      <c r="G18" s="65">
        <f>F18/B18*100</f>
        <v>-2.34375</v>
      </c>
    </row>
    <row r="19" spans="1:7" s="115" customFormat="1" ht="30" customHeight="1">
      <c r="A19" s="116" t="s">
        <v>131</v>
      </c>
      <c r="B19" s="68">
        <f>B20</f>
        <v>130007</v>
      </c>
      <c r="C19" s="117">
        <v>118629</v>
      </c>
      <c r="D19" s="117">
        <v>118629</v>
      </c>
      <c r="E19" s="118"/>
      <c r="F19" s="62">
        <f t="shared" si="3"/>
        <v>-11378</v>
      </c>
      <c r="G19" s="65">
        <f>F19/B19*100</f>
        <v>-8.75183643957633</v>
      </c>
    </row>
    <row r="20" spans="1:7" ht="30" customHeight="1">
      <c r="A20" s="116" t="s">
        <v>207</v>
      </c>
      <c r="B20" s="68">
        <f>128965+1042</f>
        <v>130007</v>
      </c>
      <c r="C20" s="117">
        <v>118629</v>
      </c>
      <c r="D20" s="117">
        <v>118629</v>
      </c>
      <c r="E20" s="118"/>
      <c r="F20" s="62">
        <f t="shared" si="3"/>
        <v>-11378</v>
      </c>
      <c r="G20" s="65">
        <f>F20/B20*100</f>
        <v>-8.75183643957633</v>
      </c>
    </row>
    <row r="21" spans="1:7" s="115" customFormat="1" ht="30" customHeight="1">
      <c r="A21" s="66" t="s">
        <v>133</v>
      </c>
      <c r="B21" s="67">
        <f>SUM(B22:B23)</f>
        <v>89800</v>
      </c>
      <c r="C21" s="67">
        <f t="shared" ref="C21:E21" si="5">SUM(C22:C23)</f>
        <v>0</v>
      </c>
      <c r="D21" s="67">
        <f t="shared" si="5"/>
        <v>119630</v>
      </c>
      <c r="E21" s="67">
        <f t="shared" si="5"/>
        <v>119630</v>
      </c>
      <c r="F21" s="62">
        <f t="shared" si="3"/>
        <v>29830</v>
      </c>
      <c r="G21" s="65">
        <f t="shared" ref="G21:G22" si="6">F21/B21*100</f>
        <v>33.218262806236083</v>
      </c>
    </row>
    <row r="22" spans="1:7" ht="30" customHeight="1">
      <c r="A22" s="66" t="s">
        <v>217</v>
      </c>
      <c r="B22" s="68">
        <v>89800</v>
      </c>
      <c r="C22" s="118"/>
      <c r="D22" s="117">
        <v>107000</v>
      </c>
      <c r="E22" s="117">
        <f>D22-C22</f>
        <v>107000</v>
      </c>
      <c r="F22" s="117">
        <f t="shared" si="3"/>
        <v>17200</v>
      </c>
      <c r="G22" s="65">
        <f t="shared" si="6"/>
        <v>19.153674832962139</v>
      </c>
    </row>
    <row r="23" spans="1:7" ht="30" customHeight="1">
      <c r="A23" s="66" t="s">
        <v>218</v>
      </c>
      <c r="B23" s="67"/>
      <c r="C23" s="118"/>
      <c r="D23" s="117">
        <v>12630</v>
      </c>
      <c r="E23" s="117">
        <f>D23-C23</f>
        <v>12630</v>
      </c>
      <c r="F23" s="117">
        <f t="shared" si="3"/>
        <v>12630</v>
      </c>
      <c r="G23" s="65"/>
    </row>
  </sheetData>
  <mergeCells count="5">
    <mergeCell ref="A2:G2"/>
    <mergeCell ref="C4:E4"/>
    <mergeCell ref="A4:A5"/>
    <mergeCell ref="B4:B5"/>
    <mergeCell ref="F4:G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firstPageNumber="10" orientation="portrait" useFirstPageNumber="1" r:id="rId1"/>
  <headerFooter scaleWithDoc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Q27"/>
  <sheetViews>
    <sheetView showZeros="0" tabSelected="1" zoomScaleNormal="100" workbookViewId="0">
      <pane ySplit="6" topLeftCell="A7" activePane="bottomLeft" state="frozen"/>
      <selection activeCell="H12" sqref="H12"/>
      <selection pane="bottomLeft" activeCell="N12" sqref="N12"/>
    </sheetView>
  </sheetViews>
  <sheetFormatPr defaultColWidth="8" defaultRowHeight="15"/>
  <cols>
    <col min="1" max="1" width="30.5" style="70" customWidth="1"/>
    <col min="2" max="2" width="11.25" style="70" customWidth="1"/>
    <col min="3" max="5" width="10.375" style="71" customWidth="1"/>
    <col min="6" max="6" width="10.375" style="72" customWidth="1"/>
    <col min="7" max="7" width="10.5" style="71" customWidth="1"/>
    <col min="8" max="240" width="7.875" style="70" customWidth="1"/>
    <col min="241" max="241" width="7.875" style="69" bestFit="1" customWidth="1"/>
    <col min="242" max="251" width="8" style="69"/>
    <col min="252" max="252" width="0" style="69" hidden="1" customWidth="1"/>
    <col min="253" max="253" width="38.75" style="69" customWidth="1"/>
    <col min="254" max="254" width="14" style="69" customWidth="1"/>
    <col min="255" max="255" width="13.25" style="69" customWidth="1"/>
    <col min="256" max="256" width="11.5" style="69" customWidth="1"/>
    <col min="257" max="257" width="10.625" style="69" customWidth="1"/>
    <col min="258" max="258" width="12.375" style="69" customWidth="1"/>
    <col min="259" max="259" width="11.375" style="69" customWidth="1"/>
    <col min="260" max="260" width="14.125" style="69" customWidth="1"/>
    <col min="261" max="261" width="10.625" style="69" customWidth="1"/>
    <col min="262" max="496" width="7.875" style="69" customWidth="1"/>
    <col min="497" max="497" width="7.875" style="69" bestFit="1" customWidth="1"/>
    <col min="498" max="507" width="8" style="69"/>
    <col min="508" max="508" width="0" style="69" hidden="1" customWidth="1"/>
    <col min="509" max="509" width="38.75" style="69" customWidth="1"/>
    <col min="510" max="510" width="14" style="69" customWidth="1"/>
    <col min="511" max="511" width="13.25" style="69" customWidth="1"/>
    <col min="512" max="512" width="11.5" style="69" customWidth="1"/>
    <col min="513" max="513" width="10.625" style="69" customWidth="1"/>
    <col min="514" max="514" width="12.375" style="69" customWidth="1"/>
    <col min="515" max="515" width="11.375" style="69" customWidth="1"/>
    <col min="516" max="516" width="14.125" style="69" customWidth="1"/>
    <col min="517" max="517" width="10.625" style="69" customWidth="1"/>
    <col min="518" max="752" width="7.875" style="69" customWidth="1"/>
    <col min="753" max="753" width="7.875" style="69" bestFit="1" customWidth="1"/>
    <col min="754" max="763" width="8" style="69"/>
    <col min="764" max="764" width="0" style="69" hidden="1" customWidth="1"/>
    <col min="765" max="765" width="38.75" style="69" customWidth="1"/>
    <col min="766" max="766" width="14" style="69" customWidth="1"/>
    <col min="767" max="767" width="13.25" style="69" customWidth="1"/>
    <col min="768" max="768" width="11.5" style="69" customWidth="1"/>
    <col min="769" max="769" width="10.625" style="69" customWidth="1"/>
    <col min="770" max="770" width="12.375" style="69" customWidth="1"/>
    <col min="771" max="771" width="11.375" style="69" customWidth="1"/>
    <col min="772" max="772" width="14.125" style="69" customWidth="1"/>
    <col min="773" max="773" width="10.625" style="69" customWidth="1"/>
    <col min="774" max="1008" width="7.875" style="69" customWidth="1"/>
    <col min="1009" max="1009" width="7.875" style="69" bestFit="1" customWidth="1"/>
    <col min="1010" max="1019" width="8" style="69"/>
    <col min="1020" max="1020" width="0" style="69" hidden="1" customWidth="1"/>
    <col min="1021" max="1021" width="38.75" style="69" customWidth="1"/>
    <col min="1022" max="1022" width="14" style="69" customWidth="1"/>
    <col min="1023" max="1023" width="13.25" style="69" customWidth="1"/>
    <col min="1024" max="1024" width="11.5" style="69" customWidth="1"/>
    <col min="1025" max="1025" width="10.625" style="69" customWidth="1"/>
    <col min="1026" max="1026" width="12.375" style="69" customWidth="1"/>
    <col min="1027" max="1027" width="11.375" style="69" customWidth="1"/>
    <col min="1028" max="1028" width="14.125" style="69" customWidth="1"/>
    <col min="1029" max="1029" width="10.625" style="69" customWidth="1"/>
    <col min="1030" max="1264" width="7.875" style="69" customWidth="1"/>
    <col min="1265" max="1265" width="7.875" style="69" bestFit="1" customWidth="1"/>
    <col min="1266" max="1275" width="8" style="69"/>
    <col min="1276" max="1276" width="0" style="69" hidden="1" customWidth="1"/>
    <col min="1277" max="1277" width="38.75" style="69" customWidth="1"/>
    <col min="1278" max="1278" width="14" style="69" customWidth="1"/>
    <col min="1279" max="1279" width="13.25" style="69" customWidth="1"/>
    <col min="1280" max="1280" width="11.5" style="69" customWidth="1"/>
    <col min="1281" max="1281" width="10.625" style="69" customWidth="1"/>
    <col min="1282" max="1282" width="12.375" style="69" customWidth="1"/>
    <col min="1283" max="1283" width="11.375" style="69" customWidth="1"/>
    <col min="1284" max="1284" width="14.125" style="69" customWidth="1"/>
    <col min="1285" max="1285" width="10.625" style="69" customWidth="1"/>
    <col min="1286" max="1520" width="7.875" style="69" customWidth="1"/>
    <col min="1521" max="1521" width="7.875" style="69" bestFit="1" customWidth="1"/>
    <col min="1522" max="1531" width="8" style="69"/>
    <col min="1532" max="1532" width="0" style="69" hidden="1" customWidth="1"/>
    <col min="1533" max="1533" width="38.75" style="69" customWidth="1"/>
    <col min="1534" max="1534" width="14" style="69" customWidth="1"/>
    <col min="1535" max="1535" width="13.25" style="69" customWidth="1"/>
    <col min="1536" max="1536" width="11.5" style="69" customWidth="1"/>
    <col min="1537" max="1537" width="10.625" style="69" customWidth="1"/>
    <col min="1538" max="1538" width="12.375" style="69" customWidth="1"/>
    <col min="1539" max="1539" width="11.375" style="69" customWidth="1"/>
    <col min="1540" max="1540" width="14.125" style="69" customWidth="1"/>
    <col min="1541" max="1541" width="10.625" style="69" customWidth="1"/>
    <col min="1542" max="1776" width="7.875" style="69" customWidth="1"/>
    <col min="1777" max="1777" width="7.875" style="69" bestFit="1" customWidth="1"/>
    <col min="1778" max="1787" width="8" style="69"/>
    <col min="1788" max="1788" width="0" style="69" hidden="1" customWidth="1"/>
    <col min="1789" max="1789" width="38.75" style="69" customWidth="1"/>
    <col min="1790" max="1790" width="14" style="69" customWidth="1"/>
    <col min="1791" max="1791" width="13.25" style="69" customWidth="1"/>
    <col min="1792" max="1792" width="11.5" style="69" customWidth="1"/>
    <col min="1793" max="1793" width="10.625" style="69" customWidth="1"/>
    <col min="1794" max="1794" width="12.375" style="69" customWidth="1"/>
    <col min="1795" max="1795" width="11.375" style="69" customWidth="1"/>
    <col min="1796" max="1796" width="14.125" style="69" customWidth="1"/>
    <col min="1797" max="1797" width="10.625" style="69" customWidth="1"/>
    <col min="1798" max="2032" width="7.875" style="69" customWidth="1"/>
    <col min="2033" max="2033" width="7.875" style="69" bestFit="1" customWidth="1"/>
    <col min="2034" max="2043" width="8" style="69"/>
    <col min="2044" max="2044" width="0" style="69" hidden="1" customWidth="1"/>
    <col min="2045" max="2045" width="38.75" style="69" customWidth="1"/>
    <col min="2046" max="2046" width="14" style="69" customWidth="1"/>
    <col min="2047" max="2047" width="13.25" style="69" customWidth="1"/>
    <col min="2048" max="2048" width="11.5" style="69" customWidth="1"/>
    <col min="2049" max="2049" width="10.625" style="69" customWidth="1"/>
    <col min="2050" max="2050" width="12.375" style="69" customWidth="1"/>
    <col min="2051" max="2051" width="11.375" style="69" customWidth="1"/>
    <col min="2052" max="2052" width="14.125" style="69" customWidth="1"/>
    <col min="2053" max="2053" width="10.625" style="69" customWidth="1"/>
    <col min="2054" max="2288" width="7.875" style="69" customWidth="1"/>
    <col min="2289" max="2289" width="7.875" style="69" bestFit="1" customWidth="1"/>
    <col min="2290" max="2299" width="8" style="69"/>
    <col min="2300" max="2300" width="0" style="69" hidden="1" customWidth="1"/>
    <col min="2301" max="2301" width="38.75" style="69" customWidth="1"/>
    <col min="2302" max="2302" width="14" style="69" customWidth="1"/>
    <col min="2303" max="2303" width="13.25" style="69" customWidth="1"/>
    <col min="2304" max="2304" width="11.5" style="69" customWidth="1"/>
    <col min="2305" max="2305" width="10.625" style="69" customWidth="1"/>
    <col min="2306" max="2306" width="12.375" style="69" customWidth="1"/>
    <col min="2307" max="2307" width="11.375" style="69" customWidth="1"/>
    <col min="2308" max="2308" width="14.125" style="69" customWidth="1"/>
    <col min="2309" max="2309" width="10.625" style="69" customWidth="1"/>
    <col min="2310" max="2544" width="7.875" style="69" customWidth="1"/>
    <col min="2545" max="2545" width="7.875" style="69" bestFit="1" customWidth="1"/>
    <col min="2546" max="2555" width="8" style="69"/>
    <col min="2556" max="2556" width="0" style="69" hidden="1" customWidth="1"/>
    <col min="2557" max="2557" width="38.75" style="69" customWidth="1"/>
    <col min="2558" max="2558" width="14" style="69" customWidth="1"/>
    <col min="2559" max="2559" width="13.25" style="69" customWidth="1"/>
    <col min="2560" max="2560" width="11.5" style="69" customWidth="1"/>
    <col min="2561" max="2561" width="10.625" style="69" customWidth="1"/>
    <col min="2562" max="2562" width="12.375" style="69" customWidth="1"/>
    <col min="2563" max="2563" width="11.375" style="69" customWidth="1"/>
    <col min="2564" max="2564" width="14.125" style="69" customWidth="1"/>
    <col min="2565" max="2565" width="10.625" style="69" customWidth="1"/>
    <col min="2566" max="2800" width="7.875" style="69" customWidth="1"/>
    <col min="2801" max="2801" width="7.875" style="69" bestFit="1" customWidth="1"/>
    <col min="2802" max="2811" width="8" style="69"/>
    <col min="2812" max="2812" width="0" style="69" hidden="1" customWidth="1"/>
    <col min="2813" max="2813" width="38.75" style="69" customWidth="1"/>
    <col min="2814" max="2814" width="14" style="69" customWidth="1"/>
    <col min="2815" max="2815" width="13.25" style="69" customWidth="1"/>
    <col min="2816" max="2816" width="11.5" style="69" customWidth="1"/>
    <col min="2817" max="2817" width="10.625" style="69" customWidth="1"/>
    <col min="2818" max="2818" width="12.375" style="69" customWidth="1"/>
    <col min="2819" max="2819" width="11.375" style="69" customWidth="1"/>
    <col min="2820" max="2820" width="14.125" style="69" customWidth="1"/>
    <col min="2821" max="2821" width="10.625" style="69" customWidth="1"/>
    <col min="2822" max="3056" width="7.875" style="69" customWidth="1"/>
    <col min="3057" max="3057" width="7.875" style="69" bestFit="1" customWidth="1"/>
    <col min="3058" max="3067" width="8" style="69"/>
    <col min="3068" max="3068" width="0" style="69" hidden="1" customWidth="1"/>
    <col min="3069" max="3069" width="38.75" style="69" customWidth="1"/>
    <col min="3070" max="3070" width="14" style="69" customWidth="1"/>
    <col min="3071" max="3071" width="13.25" style="69" customWidth="1"/>
    <col min="3072" max="3072" width="11.5" style="69" customWidth="1"/>
    <col min="3073" max="3073" width="10.625" style="69" customWidth="1"/>
    <col min="3074" max="3074" width="12.375" style="69" customWidth="1"/>
    <col min="3075" max="3075" width="11.375" style="69" customWidth="1"/>
    <col min="3076" max="3076" width="14.125" style="69" customWidth="1"/>
    <col min="3077" max="3077" width="10.625" style="69" customWidth="1"/>
    <col min="3078" max="3312" width="7.875" style="69" customWidth="1"/>
    <col min="3313" max="3313" width="7.875" style="69" bestFit="1" customWidth="1"/>
    <col min="3314" max="3323" width="8" style="69"/>
    <col min="3324" max="3324" width="0" style="69" hidden="1" customWidth="1"/>
    <col min="3325" max="3325" width="38.75" style="69" customWidth="1"/>
    <col min="3326" max="3326" width="14" style="69" customWidth="1"/>
    <col min="3327" max="3327" width="13.25" style="69" customWidth="1"/>
    <col min="3328" max="3328" width="11.5" style="69" customWidth="1"/>
    <col min="3329" max="3329" width="10.625" style="69" customWidth="1"/>
    <col min="3330" max="3330" width="12.375" style="69" customWidth="1"/>
    <col min="3331" max="3331" width="11.375" style="69" customWidth="1"/>
    <col min="3332" max="3332" width="14.125" style="69" customWidth="1"/>
    <col min="3333" max="3333" width="10.625" style="69" customWidth="1"/>
    <col min="3334" max="3568" width="7.875" style="69" customWidth="1"/>
    <col min="3569" max="3569" width="7.875" style="69" bestFit="1" customWidth="1"/>
    <col min="3570" max="3579" width="8" style="69"/>
    <col min="3580" max="3580" width="0" style="69" hidden="1" customWidth="1"/>
    <col min="3581" max="3581" width="38.75" style="69" customWidth="1"/>
    <col min="3582" max="3582" width="14" style="69" customWidth="1"/>
    <col min="3583" max="3583" width="13.25" style="69" customWidth="1"/>
    <col min="3584" max="3584" width="11.5" style="69" customWidth="1"/>
    <col min="3585" max="3585" width="10.625" style="69" customWidth="1"/>
    <col min="3586" max="3586" width="12.375" style="69" customWidth="1"/>
    <col min="3587" max="3587" width="11.375" style="69" customWidth="1"/>
    <col min="3588" max="3588" width="14.125" style="69" customWidth="1"/>
    <col min="3589" max="3589" width="10.625" style="69" customWidth="1"/>
    <col min="3590" max="3824" width="7.875" style="69" customWidth="1"/>
    <col min="3825" max="3825" width="7.875" style="69" bestFit="1" customWidth="1"/>
    <col min="3826" max="3835" width="8" style="69"/>
    <col min="3836" max="3836" width="0" style="69" hidden="1" customWidth="1"/>
    <col min="3837" max="3837" width="38.75" style="69" customWidth="1"/>
    <col min="3838" max="3838" width="14" style="69" customWidth="1"/>
    <col min="3839" max="3839" width="13.25" style="69" customWidth="1"/>
    <col min="3840" max="3840" width="11.5" style="69" customWidth="1"/>
    <col min="3841" max="3841" width="10.625" style="69" customWidth="1"/>
    <col min="3842" max="3842" width="12.375" style="69" customWidth="1"/>
    <col min="3843" max="3843" width="11.375" style="69" customWidth="1"/>
    <col min="3844" max="3844" width="14.125" style="69" customWidth="1"/>
    <col min="3845" max="3845" width="10.625" style="69" customWidth="1"/>
    <col min="3846" max="4080" width="7.875" style="69" customWidth="1"/>
    <col min="4081" max="4081" width="7.875" style="69" bestFit="1" customWidth="1"/>
    <col min="4082" max="4091" width="8" style="69"/>
    <col min="4092" max="4092" width="0" style="69" hidden="1" customWidth="1"/>
    <col min="4093" max="4093" width="38.75" style="69" customWidth="1"/>
    <col min="4094" max="4094" width="14" style="69" customWidth="1"/>
    <col min="4095" max="4095" width="13.25" style="69" customWidth="1"/>
    <col min="4096" max="4096" width="11.5" style="69" customWidth="1"/>
    <col min="4097" max="4097" width="10.625" style="69" customWidth="1"/>
    <col min="4098" max="4098" width="12.375" style="69" customWidth="1"/>
    <col min="4099" max="4099" width="11.375" style="69" customWidth="1"/>
    <col min="4100" max="4100" width="14.125" style="69" customWidth="1"/>
    <col min="4101" max="4101" width="10.625" style="69" customWidth="1"/>
    <col min="4102" max="4336" width="7.875" style="69" customWidth="1"/>
    <col min="4337" max="4337" width="7.875" style="69" bestFit="1" customWidth="1"/>
    <col min="4338" max="4347" width="8" style="69"/>
    <col min="4348" max="4348" width="0" style="69" hidden="1" customWidth="1"/>
    <col min="4349" max="4349" width="38.75" style="69" customWidth="1"/>
    <col min="4350" max="4350" width="14" style="69" customWidth="1"/>
    <col min="4351" max="4351" width="13.25" style="69" customWidth="1"/>
    <col min="4352" max="4352" width="11.5" style="69" customWidth="1"/>
    <col min="4353" max="4353" width="10.625" style="69" customWidth="1"/>
    <col min="4354" max="4354" width="12.375" style="69" customWidth="1"/>
    <col min="4355" max="4355" width="11.375" style="69" customWidth="1"/>
    <col min="4356" max="4356" width="14.125" style="69" customWidth="1"/>
    <col min="4357" max="4357" width="10.625" style="69" customWidth="1"/>
    <col min="4358" max="4592" width="7.875" style="69" customWidth="1"/>
    <col min="4593" max="4593" width="7.875" style="69" bestFit="1" customWidth="1"/>
    <col min="4594" max="4603" width="8" style="69"/>
    <col min="4604" max="4604" width="0" style="69" hidden="1" customWidth="1"/>
    <col min="4605" max="4605" width="38.75" style="69" customWidth="1"/>
    <col min="4606" max="4606" width="14" style="69" customWidth="1"/>
    <col min="4607" max="4607" width="13.25" style="69" customWidth="1"/>
    <col min="4608" max="4608" width="11.5" style="69" customWidth="1"/>
    <col min="4609" max="4609" width="10.625" style="69" customWidth="1"/>
    <col min="4610" max="4610" width="12.375" style="69" customWidth="1"/>
    <col min="4611" max="4611" width="11.375" style="69" customWidth="1"/>
    <col min="4612" max="4612" width="14.125" style="69" customWidth="1"/>
    <col min="4613" max="4613" width="10.625" style="69" customWidth="1"/>
    <col min="4614" max="4848" width="7.875" style="69" customWidth="1"/>
    <col min="4849" max="4849" width="7.875" style="69" bestFit="1" customWidth="1"/>
    <col min="4850" max="4859" width="8" style="69"/>
    <col min="4860" max="4860" width="0" style="69" hidden="1" customWidth="1"/>
    <col min="4861" max="4861" width="38.75" style="69" customWidth="1"/>
    <col min="4862" max="4862" width="14" style="69" customWidth="1"/>
    <col min="4863" max="4863" width="13.25" style="69" customWidth="1"/>
    <col min="4864" max="4864" width="11.5" style="69" customWidth="1"/>
    <col min="4865" max="4865" width="10.625" style="69" customWidth="1"/>
    <col min="4866" max="4866" width="12.375" style="69" customWidth="1"/>
    <col min="4867" max="4867" width="11.375" style="69" customWidth="1"/>
    <col min="4868" max="4868" width="14.125" style="69" customWidth="1"/>
    <col min="4869" max="4869" width="10.625" style="69" customWidth="1"/>
    <col min="4870" max="5104" width="7.875" style="69" customWidth="1"/>
    <col min="5105" max="5105" width="7.875" style="69" bestFit="1" customWidth="1"/>
    <col min="5106" max="5115" width="8" style="69"/>
    <col min="5116" max="5116" width="0" style="69" hidden="1" customWidth="1"/>
    <col min="5117" max="5117" width="38.75" style="69" customWidth="1"/>
    <col min="5118" max="5118" width="14" style="69" customWidth="1"/>
    <col min="5119" max="5119" width="13.25" style="69" customWidth="1"/>
    <col min="5120" max="5120" width="11.5" style="69" customWidth="1"/>
    <col min="5121" max="5121" width="10.625" style="69" customWidth="1"/>
    <col min="5122" max="5122" width="12.375" style="69" customWidth="1"/>
    <col min="5123" max="5123" width="11.375" style="69" customWidth="1"/>
    <col min="5124" max="5124" width="14.125" style="69" customWidth="1"/>
    <col min="5125" max="5125" width="10.625" style="69" customWidth="1"/>
    <col min="5126" max="5360" width="7.875" style="69" customWidth="1"/>
    <col min="5361" max="5361" width="7.875" style="69" bestFit="1" customWidth="1"/>
    <col min="5362" max="5371" width="8" style="69"/>
    <col min="5372" max="5372" width="0" style="69" hidden="1" customWidth="1"/>
    <col min="5373" max="5373" width="38.75" style="69" customWidth="1"/>
    <col min="5374" max="5374" width="14" style="69" customWidth="1"/>
    <col min="5375" max="5375" width="13.25" style="69" customWidth="1"/>
    <col min="5376" max="5376" width="11.5" style="69" customWidth="1"/>
    <col min="5377" max="5377" width="10.625" style="69" customWidth="1"/>
    <col min="5378" max="5378" width="12.375" style="69" customWidth="1"/>
    <col min="5379" max="5379" width="11.375" style="69" customWidth="1"/>
    <col min="5380" max="5380" width="14.125" style="69" customWidth="1"/>
    <col min="5381" max="5381" width="10.625" style="69" customWidth="1"/>
    <col min="5382" max="5616" width="7.875" style="69" customWidth="1"/>
    <col min="5617" max="5617" width="7.875" style="69" bestFit="1" customWidth="1"/>
    <col min="5618" max="5627" width="8" style="69"/>
    <col min="5628" max="5628" width="0" style="69" hidden="1" customWidth="1"/>
    <col min="5629" max="5629" width="38.75" style="69" customWidth="1"/>
    <col min="5630" max="5630" width="14" style="69" customWidth="1"/>
    <col min="5631" max="5631" width="13.25" style="69" customWidth="1"/>
    <col min="5632" max="5632" width="11.5" style="69" customWidth="1"/>
    <col min="5633" max="5633" width="10.625" style="69" customWidth="1"/>
    <col min="5634" max="5634" width="12.375" style="69" customWidth="1"/>
    <col min="5635" max="5635" width="11.375" style="69" customWidth="1"/>
    <col min="5636" max="5636" width="14.125" style="69" customWidth="1"/>
    <col min="5637" max="5637" width="10.625" style="69" customWidth="1"/>
    <col min="5638" max="5872" width="7.875" style="69" customWidth="1"/>
    <col min="5873" max="5873" width="7.875" style="69" bestFit="1" customWidth="1"/>
    <col min="5874" max="5883" width="8" style="69"/>
    <col min="5884" max="5884" width="0" style="69" hidden="1" customWidth="1"/>
    <col min="5885" max="5885" width="38.75" style="69" customWidth="1"/>
    <col min="5886" max="5886" width="14" style="69" customWidth="1"/>
    <col min="5887" max="5887" width="13.25" style="69" customWidth="1"/>
    <col min="5888" max="5888" width="11.5" style="69" customWidth="1"/>
    <col min="5889" max="5889" width="10.625" style="69" customWidth="1"/>
    <col min="5890" max="5890" width="12.375" style="69" customWidth="1"/>
    <col min="5891" max="5891" width="11.375" style="69" customWidth="1"/>
    <col min="5892" max="5892" width="14.125" style="69" customWidth="1"/>
    <col min="5893" max="5893" width="10.625" style="69" customWidth="1"/>
    <col min="5894" max="6128" width="7.875" style="69" customWidth="1"/>
    <col min="6129" max="6129" width="7.875" style="69" bestFit="1" customWidth="1"/>
    <col min="6130" max="6139" width="8" style="69"/>
    <col min="6140" max="6140" width="0" style="69" hidden="1" customWidth="1"/>
    <col min="6141" max="6141" width="38.75" style="69" customWidth="1"/>
    <col min="6142" max="6142" width="14" style="69" customWidth="1"/>
    <col min="6143" max="6143" width="13.25" style="69" customWidth="1"/>
    <col min="6144" max="6144" width="11.5" style="69" customWidth="1"/>
    <col min="6145" max="6145" width="10.625" style="69" customWidth="1"/>
    <col min="6146" max="6146" width="12.375" style="69" customWidth="1"/>
    <col min="6147" max="6147" width="11.375" style="69" customWidth="1"/>
    <col min="6148" max="6148" width="14.125" style="69" customWidth="1"/>
    <col min="6149" max="6149" width="10.625" style="69" customWidth="1"/>
    <col min="6150" max="6384" width="7.875" style="69" customWidth="1"/>
    <col min="6385" max="6385" width="7.875" style="69" bestFit="1" customWidth="1"/>
    <col min="6386" max="6395" width="8" style="69"/>
    <col min="6396" max="6396" width="0" style="69" hidden="1" customWidth="1"/>
    <col min="6397" max="6397" width="38.75" style="69" customWidth="1"/>
    <col min="6398" max="6398" width="14" style="69" customWidth="1"/>
    <col min="6399" max="6399" width="13.25" style="69" customWidth="1"/>
    <col min="6400" max="6400" width="11.5" style="69" customWidth="1"/>
    <col min="6401" max="6401" width="10.625" style="69" customWidth="1"/>
    <col min="6402" max="6402" width="12.375" style="69" customWidth="1"/>
    <col min="6403" max="6403" width="11.375" style="69" customWidth="1"/>
    <col min="6404" max="6404" width="14.125" style="69" customWidth="1"/>
    <col min="6405" max="6405" width="10.625" style="69" customWidth="1"/>
    <col min="6406" max="6640" width="7.875" style="69" customWidth="1"/>
    <col min="6641" max="6641" width="7.875" style="69" bestFit="1" customWidth="1"/>
    <col min="6642" max="6651" width="8" style="69"/>
    <col min="6652" max="6652" width="0" style="69" hidden="1" customWidth="1"/>
    <col min="6653" max="6653" width="38.75" style="69" customWidth="1"/>
    <col min="6654" max="6654" width="14" style="69" customWidth="1"/>
    <col min="6655" max="6655" width="13.25" style="69" customWidth="1"/>
    <col min="6656" max="6656" width="11.5" style="69" customWidth="1"/>
    <col min="6657" max="6657" width="10.625" style="69" customWidth="1"/>
    <col min="6658" max="6658" width="12.375" style="69" customWidth="1"/>
    <col min="6659" max="6659" width="11.375" style="69" customWidth="1"/>
    <col min="6660" max="6660" width="14.125" style="69" customWidth="1"/>
    <col min="6661" max="6661" width="10.625" style="69" customWidth="1"/>
    <col min="6662" max="6896" width="7.875" style="69" customWidth="1"/>
    <col min="6897" max="6897" width="7.875" style="69" bestFit="1" customWidth="1"/>
    <col min="6898" max="6907" width="8" style="69"/>
    <col min="6908" max="6908" width="0" style="69" hidden="1" customWidth="1"/>
    <col min="6909" max="6909" width="38.75" style="69" customWidth="1"/>
    <col min="6910" max="6910" width="14" style="69" customWidth="1"/>
    <col min="6911" max="6911" width="13.25" style="69" customWidth="1"/>
    <col min="6912" max="6912" width="11.5" style="69" customWidth="1"/>
    <col min="6913" max="6913" width="10.625" style="69" customWidth="1"/>
    <col min="6914" max="6914" width="12.375" style="69" customWidth="1"/>
    <col min="6915" max="6915" width="11.375" style="69" customWidth="1"/>
    <col min="6916" max="6916" width="14.125" style="69" customWidth="1"/>
    <col min="6917" max="6917" width="10.625" style="69" customWidth="1"/>
    <col min="6918" max="7152" width="7.875" style="69" customWidth="1"/>
    <col min="7153" max="7153" width="7.875" style="69" bestFit="1" customWidth="1"/>
    <col min="7154" max="7163" width="8" style="69"/>
    <col min="7164" max="7164" width="0" style="69" hidden="1" customWidth="1"/>
    <col min="7165" max="7165" width="38.75" style="69" customWidth="1"/>
    <col min="7166" max="7166" width="14" style="69" customWidth="1"/>
    <col min="7167" max="7167" width="13.25" style="69" customWidth="1"/>
    <col min="7168" max="7168" width="11.5" style="69" customWidth="1"/>
    <col min="7169" max="7169" width="10.625" style="69" customWidth="1"/>
    <col min="7170" max="7170" width="12.375" style="69" customWidth="1"/>
    <col min="7171" max="7171" width="11.375" style="69" customWidth="1"/>
    <col min="7172" max="7172" width="14.125" style="69" customWidth="1"/>
    <col min="7173" max="7173" width="10.625" style="69" customWidth="1"/>
    <col min="7174" max="7408" width="7.875" style="69" customWidth="1"/>
    <col min="7409" max="7409" width="7.875" style="69" bestFit="1" customWidth="1"/>
    <col min="7410" max="7419" width="8" style="69"/>
    <col min="7420" max="7420" width="0" style="69" hidden="1" customWidth="1"/>
    <col min="7421" max="7421" width="38.75" style="69" customWidth="1"/>
    <col min="7422" max="7422" width="14" style="69" customWidth="1"/>
    <col min="7423" max="7423" width="13.25" style="69" customWidth="1"/>
    <col min="7424" max="7424" width="11.5" style="69" customWidth="1"/>
    <col min="7425" max="7425" width="10.625" style="69" customWidth="1"/>
    <col min="7426" max="7426" width="12.375" style="69" customWidth="1"/>
    <col min="7427" max="7427" width="11.375" style="69" customWidth="1"/>
    <col min="7428" max="7428" width="14.125" style="69" customWidth="1"/>
    <col min="7429" max="7429" width="10.625" style="69" customWidth="1"/>
    <col min="7430" max="7664" width="7.875" style="69" customWidth="1"/>
    <col min="7665" max="7665" width="7.875" style="69" bestFit="1" customWidth="1"/>
    <col min="7666" max="7675" width="8" style="69"/>
    <col min="7676" max="7676" width="0" style="69" hidden="1" customWidth="1"/>
    <col min="7677" max="7677" width="38.75" style="69" customWidth="1"/>
    <col min="7678" max="7678" width="14" style="69" customWidth="1"/>
    <col min="7679" max="7679" width="13.25" style="69" customWidth="1"/>
    <col min="7680" max="7680" width="11.5" style="69" customWidth="1"/>
    <col min="7681" max="7681" width="10.625" style="69" customWidth="1"/>
    <col min="7682" max="7682" width="12.375" style="69" customWidth="1"/>
    <col min="7683" max="7683" width="11.375" style="69" customWidth="1"/>
    <col min="7684" max="7684" width="14.125" style="69" customWidth="1"/>
    <col min="7685" max="7685" width="10.625" style="69" customWidth="1"/>
    <col min="7686" max="7920" width="7.875" style="69" customWidth="1"/>
    <col min="7921" max="7921" width="7.875" style="69" bestFit="1" customWidth="1"/>
    <col min="7922" max="7931" width="8" style="69"/>
    <col min="7932" max="7932" width="0" style="69" hidden="1" customWidth="1"/>
    <col min="7933" max="7933" width="38.75" style="69" customWidth="1"/>
    <col min="7934" max="7934" width="14" style="69" customWidth="1"/>
    <col min="7935" max="7935" width="13.25" style="69" customWidth="1"/>
    <col min="7936" max="7936" width="11.5" style="69" customWidth="1"/>
    <col min="7937" max="7937" width="10.625" style="69" customWidth="1"/>
    <col min="7938" max="7938" width="12.375" style="69" customWidth="1"/>
    <col min="7939" max="7939" width="11.375" style="69" customWidth="1"/>
    <col min="7940" max="7940" width="14.125" style="69" customWidth="1"/>
    <col min="7941" max="7941" width="10.625" style="69" customWidth="1"/>
    <col min="7942" max="8176" width="7.875" style="69" customWidth="1"/>
    <col min="8177" max="8177" width="7.875" style="69" bestFit="1" customWidth="1"/>
    <col min="8178" max="8187" width="8" style="69"/>
    <col min="8188" max="8188" width="0" style="69" hidden="1" customWidth="1"/>
    <col min="8189" max="8189" width="38.75" style="69" customWidth="1"/>
    <col min="8190" max="8190" width="14" style="69" customWidth="1"/>
    <col min="8191" max="8191" width="13.25" style="69" customWidth="1"/>
    <col min="8192" max="8192" width="11.5" style="69" customWidth="1"/>
    <col min="8193" max="8193" width="10.625" style="69" customWidth="1"/>
    <col min="8194" max="8194" width="12.375" style="69" customWidth="1"/>
    <col min="8195" max="8195" width="11.375" style="69" customWidth="1"/>
    <col min="8196" max="8196" width="14.125" style="69" customWidth="1"/>
    <col min="8197" max="8197" width="10.625" style="69" customWidth="1"/>
    <col min="8198" max="8432" width="7.875" style="69" customWidth="1"/>
    <col min="8433" max="8433" width="7.875" style="69" bestFit="1" customWidth="1"/>
    <col min="8434" max="8443" width="8" style="69"/>
    <col min="8444" max="8444" width="0" style="69" hidden="1" customWidth="1"/>
    <col min="8445" max="8445" width="38.75" style="69" customWidth="1"/>
    <col min="8446" max="8446" width="14" style="69" customWidth="1"/>
    <col min="8447" max="8447" width="13.25" style="69" customWidth="1"/>
    <col min="8448" max="8448" width="11.5" style="69" customWidth="1"/>
    <col min="8449" max="8449" width="10.625" style="69" customWidth="1"/>
    <col min="8450" max="8450" width="12.375" style="69" customWidth="1"/>
    <col min="8451" max="8451" width="11.375" style="69" customWidth="1"/>
    <col min="8452" max="8452" width="14.125" style="69" customWidth="1"/>
    <col min="8453" max="8453" width="10.625" style="69" customWidth="1"/>
    <col min="8454" max="8688" width="7.875" style="69" customWidth="1"/>
    <col min="8689" max="8689" width="7.875" style="69" bestFit="1" customWidth="1"/>
    <col min="8690" max="8699" width="8" style="69"/>
    <col min="8700" max="8700" width="0" style="69" hidden="1" customWidth="1"/>
    <col min="8701" max="8701" width="38.75" style="69" customWidth="1"/>
    <col min="8702" max="8702" width="14" style="69" customWidth="1"/>
    <col min="8703" max="8703" width="13.25" style="69" customWidth="1"/>
    <col min="8704" max="8704" width="11.5" style="69" customWidth="1"/>
    <col min="8705" max="8705" width="10.625" style="69" customWidth="1"/>
    <col min="8706" max="8706" width="12.375" style="69" customWidth="1"/>
    <col min="8707" max="8707" width="11.375" style="69" customWidth="1"/>
    <col min="8708" max="8708" width="14.125" style="69" customWidth="1"/>
    <col min="8709" max="8709" width="10.625" style="69" customWidth="1"/>
    <col min="8710" max="8944" width="7.875" style="69" customWidth="1"/>
    <col min="8945" max="8945" width="7.875" style="69" bestFit="1" customWidth="1"/>
    <col min="8946" max="8955" width="8" style="69"/>
    <col min="8956" max="8956" width="0" style="69" hidden="1" customWidth="1"/>
    <col min="8957" max="8957" width="38.75" style="69" customWidth="1"/>
    <col min="8958" max="8958" width="14" style="69" customWidth="1"/>
    <col min="8959" max="8959" width="13.25" style="69" customWidth="1"/>
    <col min="8960" max="8960" width="11.5" style="69" customWidth="1"/>
    <col min="8961" max="8961" width="10.625" style="69" customWidth="1"/>
    <col min="8962" max="8962" width="12.375" style="69" customWidth="1"/>
    <col min="8963" max="8963" width="11.375" style="69" customWidth="1"/>
    <col min="8964" max="8964" width="14.125" style="69" customWidth="1"/>
    <col min="8965" max="8965" width="10.625" style="69" customWidth="1"/>
    <col min="8966" max="9200" width="7.875" style="69" customWidth="1"/>
    <col min="9201" max="9201" width="7.875" style="69" bestFit="1" customWidth="1"/>
    <col min="9202" max="9211" width="8" style="69"/>
    <col min="9212" max="9212" width="0" style="69" hidden="1" customWidth="1"/>
    <col min="9213" max="9213" width="38.75" style="69" customWidth="1"/>
    <col min="9214" max="9214" width="14" style="69" customWidth="1"/>
    <col min="9215" max="9215" width="13.25" style="69" customWidth="1"/>
    <col min="9216" max="9216" width="11.5" style="69" customWidth="1"/>
    <col min="9217" max="9217" width="10.625" style="69" customWidth="1"/>
    <col min="9218" max="9218" width="12.375" style="69" customWidth="1"/>
    <col min="9219" max="9219" width="11.375" style="69" customWidth="1"/>
    <col min="9220" max="9220" width="14.125" style="69" customWidth="1"/>
    <col min="9221" max="9221" width="10.625" style="69" customWidth="1"/>
    <col min="9222" max="9456" width="7.875" style="69" customWidth="1"/>
    <col min="9457" max="9457" width="7.875" style="69" bestFit="1" customWidth="1"/>
    <col min="9458" max="9467" width="8" style="69"/>
    <col min="9468" max="9468" width="0" style="69" hidden="1" customWidth="1"/>
    <col min="9469" max="9469" width="38.75" style="69" customWidth="1"/>
    <col min="9470" max="9470" width="14" style="69" customWidth="1"/>
    <col min="9471" max="9471" width="13.25" style="69" customWidth="1"/>
    <col min="9472" max="9472" width="11.5" style="69" customWidth="1"/>
    <col min="9473" max="9473" width="10.625" style="69" customWidth="1"/>
    <col min="9474" max="9474" width="12.375" style="69" customWidth="1"/>
    <col min="9475" max="9475" width="11.375" style="69" customWidth="1"/>
    <col min="9476" max="9476" width="14.125" style="69" customWidth="1"/>
    <col min="9477" max="9477" width="10.625" style="69" customWidth="1"/>
    <col min="9478" max="9712" width="7.875" style="69" customWidth="1"/>
    <col min="9713" max="9713" width="7.875" style="69" bestFit="1" customWidth="1"/>
    <col min="9714" max="9723" width="8" style="69"/>
    <col min="9724" max="9724" width="0" style="69" hidden="1" customWidth="1"/>
    <col min="9725" max="9725" width="38.75" style="69" customWidth="1"/>
    <col min="9726" max="9726" width="14" style="69" customWidth="1"/>
    <col min="9727" max="9727" width="13.25" style="69" customWidth="1"/>
    <col min="9728" max="9728" width="11.5" style="69" customWidth="1"/>
    <col min="9729" max="9729" width="10.625" style="69" customWidth="1"/>
    <col min="9730" max="9730" width="12.375" style="69" customWidth="1"/>
    <col min="9731" max="9731" width="11.375" style="69" customWidth="1"/>
    <col min="9732" max="9732" width="14.125" style="69" customWidth="1"/>
    <col min="9733" max="9733" width="10.625" style="69" customWidth="1"/>
    <col min="9734" max="9968" width="7.875" style="69" customWidth="1"/>
    <col min="9969" max="9969" width="7.875" style="69" bestFit="1" customWidth="1"/>
    <col min="9970" max="9979" width="8" style="69"/>
    <col min="9980" max="9980" width="0" style="69" hidden="1" customWidth="1"/>
    <col min="9981" max="9981" width="38.75" style="69" customWidth="1"/>
    <col min="9982" max="9982" width="14" style="69" customWidth="1"/>
    <col min="9983" max="9983" width="13.25" style="69" customWidth="1"/>
    <col min="9984" max="9984" width="11.5" style="69" customWidth="1"/>
    <col min="9985" max="9985" width="10.625" style="69" customWidth="1"/>
    <col min="9986" max="9986" width="12.375" style="69" customWidth="1"/>
    <col min="9987" max="9987" width="11.375" style="69" customWidth="1"/>
    <col min="9988" max="9988" width="14.125" style="69" customWidth="1"/>
    <col min="9989" max="9989" width="10.625" style="69" customWidth="1"/>
    <col min="9990" max="10224" width="7.875" style="69" customWidth="1"/>
    <col min="10225" max="10225" width="7.875" style="69" bestFit="1" customWidth="1"/>
    <col min="10226" max="10235" width="8" style="69"/>
    <col min="10236" max="10236" width="0" style="69" hidden="1" customWidth="1"/>
    <col min="10237" max="10237" width="38.75" style="69" customWidth="1"/>
    <col min="10238" max="10238" width="14" style="69" customWidth="1"/>
    <col min="10239" max="10239" width="13.25" style="69" customWidth="1"/>
    <col min="10240" max="10240" width="11.5" style="69" customWidth="1"/>
    <col min="10241" max="10241" width="10.625" style="69" customWidth="1"/>
    <col min="10242" max="10242" width="12.375" style="69" customWidth="1"/>
    <col min="10243" max="10243" width="11.375" style="69" customWidth="1"/>
    <col min="10244" max="10244" width="14.125" style="69" customWidth="1"/>
    <col min="10245" max="10245" width="10.625" style="69" customWidth="1"/>
    <col min="10246" max="10480" width="7.875" style="69" customWidth="1"/>
    <col min="10481" max="10481" width="7.875" style="69" bestFit="1" customWidth="1"/>
    <col min="10482" max="10491" width="8" style="69"/>
    <col min="10492" max="10492" width="0" style="69" hidden="1" customWidth="1"/>
    <col min="10493" max="10493" width="38.75" style="69" customWidth="1"/>
    <col min="10494" max="10494" width="14" style="69" customWidth="1"/>
    <col min="10495" max="10495" width="13.25" style="69" customWidth="1"/>
    <col min="10496" max="10496" width="11.5" style="69" customWidth="1"/>
    <col min="10497" max="10497" width="10.625" style="69" customWidth="1"/>
    <col min="10498" max="10498" width="12.375" style="69" customWidth="1"/>
    <col min="10499" max="10499" width="11.375" style="69" customWidth="1"/>
    <col min="10500" max="10500" width="14.125" style="69" customWidth="1"/>
    <col min="10501" max="10501" width="10.625" style="69" customWidth="1"/>
    <col min="10502" max="10736" width="7.875" style="69" customWidth="1"/>
    <col min="10737" max="10737" width="7.875" style="69" bestFit="1" customWidth="1"/>
    <col min="10738" max="10747" width="8" style="69"/>
    <col min="10748" max="10748" width="0" style="69" hidden="1" customWidth="1"/>
    <col min="10749" max="10749" width="38.75" style="69" customWidth="1"/>
    <col min="10750" max="10750" width="14" style="69" customWidth="1"/>
    <col min="10751" max="10751" width="13.25" style="69" customWidth="1"/>
    <col min="10752" max="10752" width="11.5" style="69" customWidth="1"/>
    <col min="10753" max="10753" width="10.625" style="69" customWidth="1"/>
    <col min="10754" max="10754" width="12.375" style="69" customWidth="1"/>
    <col min="10755" max="10755" width="11.375" style="69" customWidth="1"/>
    <col min="10756" max="10756" width="14.125" style="69" customWidth="1"/>
    <col min="10757" max="10757" width="10.625" style="69" customWidth="1"/>
    <col min="10758" max="10992" width="7.875" style="69" customWidth="1"/>
    <col min="10993" max="10993" width="7.875" style="69" bestFit="1" customWidth="1"/>
    <col min="10994" max="11003" width="8" style="69"/>
    <col min="11004" max="11004" width="0" style="69" hidden="1" customWidth="1"/>
    <col min="11005" max="11005" width="38.75" style="69" customWidth="1"/>
    <col min="11006" max="11006" width="14" style="69" customWidth="1"/>
    <col min="11007" max="11007" width="13.25" style="69" customWidth="1"/>
    <col min="11008" max="11008" width="11.5" style="69" customWidth="1"/>
    <col min="11009" max="11009" width="10.625" style="69" customWidth="1"/>
    <col min="11010" max="11010" width="12.375" style="69" customWidth="1"/>
    <col min="11011" max="11011" width="11.375" style="69" customWidth="1"/>
    <col min="11012" max="11012" width="14.125" style="69" customWidth="1"/>
    <col min="11013" max="11013" width="10.625" style="69" customWidth="1"/>
    <col min="11014" max="11248" width="7.875" style="69" customWidth="1"/>
    <col min="11249" max="11249" width="7.875" style="69" bestFit="1" customWidth="1"/>
    <col min="11250" max="11259" width="8" style="69"/>
    <col min="11260" max="11260" width="0" style="69" hidden="1" customWidth="1"/>
    <col min="11261" max="11261" width="38.75" style="69" customWidth="1"/>
    <col min="11262" max="11262" width="14" style="69" customWidth="1"/>
    <col min="11263" max="11263" width="13.25" style="69" customWidth="1"/>
    <col min="11264" max="11264" width="11.5" style="69" customWidth="1"/>
    <col min="11265" max="11265" width="10.625" style="69" customWidth="1"/>
    <col min="11266" max="11266" width="12.375" style="69" customWidth="1"/>
    <col min="11267" max="11267" width="11.375" style="69" customWidth="1"/>
    <col min="11268" max="11268" width="14.125" style="69" customWidth="1"/>
    <col min="11269" max="11269" width="10.625" style="69" customWidth="1"/>
    <col min="11270" max="11504" width="7.875" style="69" customWidth="1"/>
    <col min="11505" max="11505" width="7.875" style="69" bestFit="1" customWidth="1"/>
    <col min="11506" max="11515" width="8" style="69"/>
    <col min="11516" max="11516" width="0" style="69" hidden="1" customWidth="1"/>
    <col min="11517" max="11517" width="38.75" style="69" customWidth="1"/>
    <col min="11518" max="11518" width="14" style="69" customWidth="1"/>
    <col min="11519" max="11519" width="13.25" style="69" customWidth="1"/>
    <col min="11520" max="11520" width="11.5" style="69" customWidth="1"/>
    <col min="11521" max="11521" width="10.625" style="69" customWidth="1"/>
    <col min="11522" max="11522" width="12.375" style="69" customWidth="1"/>
    <col min="11523" max="11523" width="11.375" style="69" customWidth="1"/>
    <col min="11524" max="11524" width="14.125" style="69" customWidth="1"/>
    <col min="11525" max="11525" width="10.625" style="69" customWidth="1"/>
    <col min="11526" max="11760" width="7.875" style="69" customWidth="1"/>
    <col min="11761" max="11761" width="7.875" style="69" bestFit="1" customWidth="1"/>
    <col min="11762" max="11771" width="8" style="69"/>
    <col min="11772" max="11772" width="0" style="69" hidden="1" customWidth="1"/>
    <col min="11773" max="11773" width="38.75" style="69" customWidth="1"/>
    <col min="11774" max="11774" width="14" style="69" customWidth="1"/>
    <col min="11775" max="11775" width="13.25" style="69" customWidth="1"/>
    <col min="11776" max="11776" width="11.5" style="69" customWidth="1"/>
    <col min="11777" max="11777" width="10.625" style="69" customWidth="1"/>
    <col min="11778" max="11778" width="12.375" style="69" customWidth="1"/>
    <col min="11779" max="11779" width="11.375" style="69" customWidth="1"/>
    <col min="11780" max="11780" width="14.125" style="69" customWidth="1"/>
    <col min="11781" max="11781" width="10.625" style="69" customWidth="1"/>
    <col min="11782" max="12016" width="7.875" style="69" customWidth="1"/>
    <col min="12017" max="12017" width="7.875" style="69" bestFit="1" customWidth="1"/>
    <col min="12018" max="12027" width="8" style="69"/>
    <col min="12028" max="12028" width="0" style="69" hidden="1" customWidth="1"/>
    <col min="12029" max="12029" width="38.75" style="69" customWidth="1"/>
    <col min="12030" max="12030" width="14" style="69" customWidth="1"/>
    <col min="12031" max="12031" width="13.25" style="69" customWidth="1"/>
    <col min="12032" max="12032" width="11.5" style="69" customWidth="1"/>
    <col min="12033" max="12033" width="10.625" style="69" customWidth="1"/>
    <col min="12034" max="12034" width="12.375" style="69" customWidth="1"/>
    <col min="12035" max="12035" width="11.375" style="69" customWidth="1"/>
    <col min="12036" max="12036" width="14.125" style="69" customWidth="1"/>
    <col min="12037" max="12037" width="10.625" style="69" customWidth="1"/>
    <col min="12038" max="12272" width="7.875" style="69" customWidth="1"/>
    <col min="12273" max="12273" width="7.875" style="69" bestFit="1" customWidth="1"/>
    <col min="12274" max="12283" width="8" style="69"/>
    <col min="12284" max="12284" width="0" style="69" hidden="1" customWidth="1"/>
    <col min="12285" max="12285" width="38.75" style="69" customWidth="1"/>
    <col min="12286" max="12286" width="14" style="69" customWidth="1"/>
    <col min="12287" max="12287" width="13.25" style="69" customWidth="1"/>
    <col min="12288" max="12288" width="11.5" style="69" customWidth="1"/>
    <col min="12289" max="12289" width="10.625" style="69" customWidth="1"/>
    <col min="12290" max="12290" width="12.375" style="69" customWidth="1"/>
    <col min="12291" max="12291" width="11.375" style="69" customWidth="1"/>
    <col min="12292" max="12292" width="14.125" style="69" customWidth="1"/>
    <col min="12293" max="12293" width="10.625" style="69" customWidth="1"/>
    <col min="12294" max="12528" width="7.875" style="69" customWidth="1"/>
    <col min="12529" max="12529" width="7.875" style="69" bestFit="1" customWidth="1"/>
    <col min="12530" max="12539" width="8" style="69"/>
    <col min="12540" max="12540" width="0" style="69" hidden="1" customWidth="1"/>
    <col min="12541" max="12541" width="38.75" style="69" customWidth="1"/>
    <col min="12542" max="12542" width="14" style="69" customWidth="1"/>
    <col min="12543" max="12543" width="13.25" style="69" customWidth="1"/>
    <col min="12544" max="12544" width="11.5" style="69" customWidth="1"/>
    <col min="12545" max="12545" width="10.625" style="69" customWidth="1"/>
    <col min="12546" max="12546" width="12.375" style="69" customWidth="1"/>
    <col min="12547" max="12547" width="11.375" style="69" customWidth="1"/>
    <col min="12548" max="12548" width="14.125" style="69" customWidth="1"/>
    <col min="12549" max="12549" width="10.625" style="69" customWidth="1"/>
    <col min="12550" max="12784" width="7.875" style="69" customWidth="1"/>
    <col min="12785" max="12785" width="7.875" style="69" bestFit="1" customWidth="1"/>
    <col min="12786" max="12795" width="8" style="69"/>
    <col min="12796" max="12796" width="0" style="69" hidden="1" customWidth="1"/>
    <col min="12797" max="12797" width="38.75" style="69" customWidth="1"/>
    <col min="12798" max="12798" width="14" style="69" customWidth="1"/>
    <col min="12799" max="12799" width="13.25" style="69" customWidth="1"/>
    <col min="12800" max="12800" width="11.5" style="69" customWidth="1"/>
    <col min="12801" max="12801" width="10.625" style="69" customWidth="1"/>
    <col min="12802" max="12802" width="12.375" style="69" customWidth="1"/>
    <col min="12803" max="12803" width="11.375" style="69" customWidth="1"/>
    <col min="12804" max="12804" width="14.125" style="69" customWidth="1"/>
    <col min="12805" max="12805" width="10.625" style="69" customWidth="1"/>
    <col min="12806" max="13040" width="7.875" style="69" customWidth="1"/>
    <col min="13041" max="13041" width="7.875" style="69" bestFit="1" customWidth="1"/>
    <col min="13042" max="13051" width="8" style="69"/>
    <col min="13052" max="13052" width="0" style="69" hidden="1" customWidth="1"/>
    <col min="13053" max="13053" width="38.75" style="69" customWidth="1"/>
    <col min="13054" max="13054" width="14" style="69" customWidth="1"/>
    <col min="13055" max="13055" width="13.25" style="69" customWidth="1"/>
    <col min="13056" max="13056" width="11.5" style="69" customWidth="1"/>
    <col min="13057" max="13057" width="10.625" style="69" customWidth="1"/>
    <col min="13058" max="13058" width="12.375" style="69" customWidth="1"/>
    <col min="13059" max="13059" width="11.375" style="69" customWidth="1"/>
    <col min="13060" max="13060" width="14.125" style="69" customWidth="1"/>
    <col min="13061" max="13061" width="10.625" style="69" customWidth="1"/>
    <col min="13062" max="13296" width="7.875" style="69" customWidth="1"/>
    <col min="13297" max="13297" width="7.875" style="69" bestFit="1" customWidth="1"/>
    <col min="13298" max="13307" width="8" style="69"/>
    <col min="13308" max="13308" width="0" style="69" hidden="1" customWidth="1"/>
    <col min="13309" max="13309" width="38.75" style="69" customWidth="1"/>
    <col min="13310" max="13310" width="14" style="69" customWidth="1"/>
    <col min="13311" max="13311" width="13.25" style="69" customWidth="1"/>
    <col min="13312" max="13312" width="11.5" style="69" customWidth="1"/>
    <col min="13313" max="13313" width="10.625" style="69" customWidth="1"/>
    <col min="13314" max="13314" width="12.375" style="69" customWidth="1"/>
    <col min="13315" max="13315" width="11.375" style="69" customWidth="1"/>
    <col min="13316" max="13316" width="14.125" style="69" customWidth="1"/>
    <col min="13317" max="13317" width="10.625" style="69" customWidth="1"/>
    <col min="13318" max="13552" width="7.875" style="69" customWidth="1"/>
    <col min="13553" max="13553" width="7.875" style="69" bestFit="1" customWidth="1"/>
    <col min="13554" max="13563" width="8" style="69"/>
    <col min="13564" max="13564" width="0" style="69" hidden="1" customWidth="1"/>
    <col min="13565" max="13565" width="38.75" style="69" customWidth="1"/>
    <col min="13566" max="13566" width="14" style="69" customWidth="1"/>
    <col min="13567" max="13567" width="13.25" style="69" customWidth="1"/>
    <col min="13568" max="13568" width="11.5" style="69" customWidth="1"/>
    <col min="13569" max="13569" width="10.625" style="69" customWidth="1"/>
    <col min="13570" max="13570" width="12.375" style="69" customWidth="1"/>
    <col min="13571" max="13571" width="11.375" style="69" customWidth="1"/>
    <col min="13572" max="13572" width="14.125" style="69" customWidth="1"/>
    <col min="13573" max="13573" width="10.625" style="69" customWidth="1"/>
    <col min="13574" max="13808" width="7.875" style="69" customWidth="1"/>
    <col min="13809" max="13809" width="7.875" style="69" bestFit="1" customWidth="1"/>
    <col min="13810" max="13819" width="8" style="69"/>
    <col min="13820" max="13820" width="0" style="69" hidden="1" customWidth="1"/>
    <col min="13821" max="13821" width="38.75" style="69" customWidth="1"/>
    <col min="13822" max="13822" width="14" style="69" customWidth="1"/>
    <col min="13823" max="13823" width="13.25" style="69" customWidth="1"/>
    <col min="13824" max="13824" width="11.5" style="69" customWidth="1"/>
    <col min="13825" max="13825" width="10.625" style="69" customWidth="1"/>
    <col min="13826" max="13826" width="12.375" style="69" customWidth="1"/>
    <col min="13827" max="13827" width="11.375" style="69" customWidth="1"/>
    <col min="13828" max="13828" width="14.125" style="69" customWidth="1"/>
    <col min="13829" max="13829" width="10.625" style="69" customWidth="1"/>
    <col min="13830" max="14064" width="7.875" style="69" customWidth="1"/>
    <col min="14065" max="14065" width="7.875" style="69" bestFit="1" customWidth="1"/>
    <col min="14066" max="14075" width="8" style="69"/>
    <col min="14076" max="14076" width="0" style="69" hidden="1" customWidth="1"/>
    <col min="14077" max="14077" width="38.75" style="69" customWidth="1"/>
    <col min="14078" max="14078" width="14" style="69" customWidth="1"/>
    <col min="14079" max="14079" width="13.25" style="69" customWidth="1"/>
    <col min="14080" max="14080" width="11.5" style="69" customWidth="1"/>
    <col min="14081" max="14081" width="10.625" style="69" customWidth="1"/>
    <col min="14082" max="14082" width="12.375" style="69" customWidth="1"/>
    <col min="14083" max="14083" width="11.375" style="69" customWidth="1"/>
    <col min="14084" max="14084" width="14.125" style="69" customWidth="1"/>
    <col min="14085" max="14085" width="10.625" style="69" customWidth="1"/>
    <col min="14086" max="14320" width="7.875" style="69" customWidth="1"/>
    <col min="14321" max="14321" width="7.875" style="69" bestFit="1" customWidth="1"/>
    <col min="14322" max="14331" width="8" style="69"/>
    <col min="14332" max="14332" width="0" style="69" hidden="1" customWidth="1"/>
    <col min="14333" max="14333" width="38.75" style="69" customWidth="1"/>
    <col min="14334" max="14334" width="14" style="69" customWidth="1"/>
    <col min="14335" max="14335" width="13.25" style="69" customWidth="1"/>
    <col min="14336" max="14336" width="11.5" style="69" customWidth="1"/>
    <col min="14337" max="14337" width="10.625" style="69" customWidth="1"/>
    <col min="14338" max="14338" width="12.375" style="69" customWidth="1"/>
    <col min="14339" max="14339" width="11.375" style="69" customWidth="1"/>
    <col min="14340" max="14340" width="14.125" style="69" customWidth="1"/>
    <col min="14341" max="14341" width="10.625" style="69" customWidth="1"/>
    <col min="14342" max="14576" width="7.875" style="69" customWidth="1"/>
    <col min="14577" max="14577" width="7.875" style="69" bestFit="1" customWidth="1"/>
    <col min="14578" max="14587" width="8" style="69"/>
    <col min="14588" max="14588" width="0" style="69" hidden="1" customWidth="1"/>
    <col min="14589" max="14589" width="38.75" style="69" customWidth="1"/>
    <col min="14590" max="14590" width="14" style="69" customWidth="1"/>
    <col min="14591" max="14591" width="13.25" style="69" customWidth="1"/>
    <col min="14592" max="14592" width="11.5" style="69" customWidth="1"/>
    <col min="14593" max="14593" width="10.625" style="69" customWidth="1"/>
    <col min="14594" max="14594" width="12.375" style="69" customWidth="1"/>
    <col min="14595" max="14595" width="11.375" style="69" customWidth="1"/>
    <col min="14596" max="14596" width="14.125" style="69" customWidth="1"/>
    <col min="14597" max="14597" width="10.625" style="69" customWidth="1"/>
    <col min="14598" max="14832" width="7.875" style="69" customWidth="1"/>
    <col min="14833" max="14833" width="7.875" style="69" bestFit="1" customWidth="1"/>
    <col min="14834" max="14843" width="8" style="69"/>
    <col min="14844" max="14844" width="0" style="69" hidden="1" customWidth="1"/>
    <col min="14845" max="14845" width="38.75" style="69" customWidth="1"/>
    <col min="14846" max="14846" width="14" style="69" customWidth="1"/>
    <col min="14847" max="14847" width="13.25" style="69" customWidth="1"/>
    <col min="14848" max="14848" width="11.5" style="69" customWidth="1"/>
    <col min="14849" max="14849" width="10.625" style="69" customWidth="1"/>
    <col min="14850" max="14850" width="12.375" style="69" customWidth="1"/>
    <col min="14851" max="14851" width="11.375" style="69" customWidth="1"/>
    <col min="14852" max="14852" width="14.125" style="69" customWidth="1"/>
    <col min="14853" max="14853" width="10.625" style="69" customWidth="1"/>
    <col min="14854" max="15088" width="7.875" style="69" customWidth="1"/>
    <col min="15089" max="15089" width="7.875" style="69" bestFit="1" customWidth="1"/>
    <col min="15090" max="15099" width="8" style="69"/>
    <col min="15100" max="15100" width="0" style="69" hidden="1" customWidth="1"/>
    <col min="15101" max="15101" width="38.75" style="69" customWidth="1"/>
    <col min="15102" max="15102" width="14" style="69" customWidth="1"/>
    <col min="15103" max="15103" width="13.25" style="69" customWidth="1"/>
    <col min="15104" max="15104" width="11.5" style="69" customWidth="1"/>
    <col min="15105" max="15105" width="10.625" style="69" customWidth="1"/>
    <col min="15106" max="15106" width="12.375" style="69" customWidth="1"/>
    <col min="15107" max="15107" width="11.375" style="69" customWidth="1"/>
    <col min="15108" max="15108" width="14.125" style="69" customWidth="1"/>
    <col min="15109" max="15109" width="10.625" style="69" customWidth="1"/>
    <col min="15110" max="15344" width="7.875" style="69" customWidth="1"/>
    <col min="15345" max="15345" width="7.875" style="69" bestFit="1" customWidth="1"/>
    <col min="15346" max="15355" width="8" style="69"/>
    <col min="15356" max="15356" width="0" style="69" hidden="1" customWidth="1"/>
    <col min="15357" max="15357" width="38.75" style="69" customWidth="1"/>
    <col min="15358" max="15358" width="14" style="69" customWidth="1"/>
    <col min="15359" max="15359" width="13.25" style="69" customWidth="1"/>
    <col min="15360" max="15360" width="11.5" style="69" customWidth="1"/>
    <col min="15361" max="15361" width="10.625" style="69" customWidth="1"/>
    <col min="15362" max="15362" width="12.375" style="69" customWidth="1"/>
    <col min="15363" max="15363" width="11.375" style="69" customWidth="1"/>
    <col min="15364" max="15364" width="14.125" style="69" customWidth="1"/>
    <col min="15365" max="15365" width="10.625" style="69" customWidth="1"/>
    <col min="15366" max="15600" width="7.875" style="69" customWidth="1"/>
    <col min="15601" max="15601" width="7.875" style="69" bestFit="1" customWidth="1"/>
    <col min="15602" max="15611" width="8" style="69"/>
    <col min="15612" max="15612" width="0" style="69" hidden="1" customWidth="1"/>
    <col min="15613" max="15613" width="38.75" style="69" customWidth="1"/>
    <col min="15614" max="15614" width="14" style="69" customWidth="1"/>
    <col min="15615" max="15615" width="13.25" style="69" customWidth="1"/>
    <col min="15616" max="15616" width="11.5" style="69" customWidth="1"/>
    <col min="15617" max="15617" width="10.625" style="69" customWidth="1"/>
    <col min="15618" max="15618" width="12.375" style="69" customWidth="1"/>
    <col min="15619" max="15619" width="11.375" style="69" customWidth="1"/>
    <col min="15620" max="15620" width="14.125" style="69" customWidth="1"/>
    <col min="15621" max="15621" width="10.625" style="69" customWidth="1"/>
    <col min="15622" max="15856" width="7.875" style="69" customWidth="1"/>
    <col min="15857" max="15857" width="7.875" style="69" bestFit="1" customWidth="1"/>
    <col min="15858" max="15867" width="8" style="69"/>
    <col min="15868" max="15868" width="0" style="69" hidden="1" customWidth="1"/>
    <col min="15869" max="15869" width="38.75" style="69" customWidth="1"/>
    <col min="15870" max="15870" width="14" style="69" customWidth="1"/>
    <col min="15871" max="15871" width="13.25" style="69" customWidth="1"/>
    <col min="15872" max="15872" width="11.5" style="69" customWidth="1"/>
    <col min="15873" max="15873" width="10.625" style="69" customWidth="1"/>
    <col min="15874" max="15874" width="12.375" style="69" customWidth="1"/>
    <col min="15875" max="15875" width="11.375" style="69" customWidth="1"/>
    <col min="15876" max="15876" width="14.125" style="69" customWidth="1"/>
    <col min="15877" max="15877" width="10.625" style="69" customWidth="1"/>
    <col min="15878" max="16112" width="7.875" style="69" customWidth="1"/>
    <col min="16113" max="16113" width="7.875" style="69" bestFit="1" customWidth="1"/>
    <col min="16114" max="16123" width="8" style="69"/>
    <col min="16124" max="16124" width="0" style="69" hidden="1" customWidth="1"/>
    <col min="16125" max="16125" width="38.75" style="69" customWidth="1"/>
    <col min="16126" max="16126" width="14" style="69" customWidth="1"/>
    <col min="16127" max="16127" width="13.25" style="69" customWidth="1"/>
    <col min="16128" max="16128" width="11.5" style="69" customWidth="1"/>
    <col min="16129" max="16129" width="10.625" style="69" customWidth="1"/>
    <col min="16130" max="16130" width="12.375" style="69" customWidth="1"/>
    <col min="16131" max="16131" width="11.375" style="69" customWidth="1"/>
    <col min="16132" max="16132" width="14.125" style="69" customWidth="1"/>
    <col min="16133" max="16133" width="10.625" style="69" customWidth="1"/>
    <col min="16134" max="16368" width="7.875" style="69" customWidth="1"/>
    <col min="16369" max="16369" width="7.875" style="69" bestFit="1" customWidth="1"/>
    <col min="16370" max="16384" width="8" style="69"/>
  </cols>
  <sheetData>
    <row r="1" spans="1:251" ht="19.5" customHeight="1">
      <c r="A1" s="5" t="s">
        <v>223</v>
      </c>
    </row>
    <row r="2" spans="1:251" ht="27" customHeight="1">
      <c r="A2" s="190" t="s">
        <v>182</v>
      </c>
      <c r="B2" s="190"/>
      <c r="C2" s="190"/>
      <c r="D2" s="190"/>
      <c r="E2" s="190"/>
      <c r="F2" s="190"/>
      <c r="G2" s="190"/>
    </row>
    <row r="3" spans="1:251" s="77" customFormat="1" ht="15.95" customHeight="1">
      <c r="A3" s="78"/>
      <c r="B3" s="78"/>
      <c r="C3" s="78"/>
      <c r="D3" s="78"/>
      <c r="E3" s="78"/>
      <c r="F3" s="196" t="s">
        <v>1</v>
      </c>
      <c r="G3" s="196"/>
    </row>
    <row r="4" spans="1:251" s="83" customFormat="1" ht="30" customHeight="1">
      <c r="A4" s="191" t="s">
        <v>129</v>
      </c>
      <c r="B4" s="191" t="s">
        <v>149</v>
      </c>
      <c r="C4" s="195" t="s">
        <v>127</v>
      </c>
      <c r="D4" s="195"/>
      <c r="E4" s="195"/>
      <c r="F4" s="193" t="s">
        <v>143</v>
      </c>
      <c r="G4" s="194"/>
    </row>
    <row r="5" spans="1:251" s="84" customFormat="1" ht="30" customHeight="1">
      <c r="A5" s="192"/>
      <c r="B5" s="192"/>
      <c r="C5" s="169" t="s">
        <v>93</v>
      </c>
      <c r="D5" s="144" t="s">
        <v>100</v>
      </c>
      <c r="E5" s="169" t="s">
        <v>94</v>
      </c>
      <c r="F5" s="170" t="s">
        <v>0</v>
      </c>
      <c r="G5" s="171" t="s">
        <v>98</v>
      </c>
    </row>
    <row r="6" spans="1:251" s="77" customFormat="1" ht="23.25" customHeight="1">
      <c r="A6" s="172" t="s">
        <v>126</v>
      </c>
      <c r="B6" s="165">
        <f t="shared" ref="B6:C6" si="0">B7+B21+B27</f>
        <v>486022</v>
      </c>
      <c r="C6" s="165">
        <f t="shared" si="0"/>
        <v>403115</v>
      </c>
      <c r="D6" s="165">
        <f>D7+D21+D27</f>
        <v>119630</v>
      </c>
      <c r="E6" s="165">
        <f>E7+E21+E27</f>
        <v>522745</v>
      </c>
      <c r="F6" s="165">
        <f>F7+F21+F27</f>
        <v>36723</v>
      </c>
      <c r="G6" s="166">
        <f t="shared" ref="G6:G23" si="1">F6/B6*100</f>
        <v>7.5558308060128958</v>
      </c>
      <c r="H6" s="79"/>
    </row>
    <row r="7" spans="1:251" s="80" customFormat="1" ht="26.25" customHeight="1">
      <c r="A7" s="173" t="s">
        <v>187</v>
      </c>
      <c r="B7" s="165">
        <f>B8+B15+B19+B20</f>
        <v>363243</v>
      </c>
      <c r="C7" s="165">
        <f>C8+C15+C19+C20</f>
        <v>191134</v>
      </c>
      <c r="D7" s="165">
        <f>D8+D15+D19+D20</f>
        <v>100000</v>
      </c>
      <c r="E7" s="165">
        <f>E8+E15+E19+E20</f>
        <v>291134</v>
      </c>
      <c r="F7" s="165">
        <f>F8+F15+F19+F20</f>
        <v>-72109</v>
      </c>
      <c r="G7" s="166">
        <f t="shared" si="1"/>
        <v>-19.851449305285993</v>
      </c>
      <c r="H7" s="79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</row>
    <row r="8" spans="1:251" s="83" customFormat="1" ht="24" customHeight="1">
      <c r="A8" s="73" t="s">
        <v>139</v>
      </c>
      <c r="B8" s="94">
        <f>SUM(B9:B14)</f>
        <v>342225</v>
      </c>
      <c r="C8" s="94">
        <f>SUM(C9:C14)</f>
        <v>166371</v>
      </c>
      <c r="D8" s="94">
        <f>SUM(D9:D14)</f>
        <v>0</v>
      </c>
      <c r="E8" s="94">
        <f>SUM(E9:E14)</f>
        <v>166371</v>
      </c>
      <c r="F8" s="94">
        <f>SUM(F9:F14)</f>
        <v>-175854</v>
      </c>
      <c r="G8" s="96">
        <f t="shared" si="1"/>
        <v>-51.385492000876617</v>
      </c>
      <c r="H8" s="97"/>
    </row>
    <row r="9" spans="1:251" s="77" customFormat="1" ht="28.5" customHeight="1">
      <c r="A9" s="73" t="s">
        <v>196</v>
      </c>
      <c r="B9" s="94">
        <v>291878</v>
      </c>
      <c r="C9" s="94">
        <v>140676</v>
      </c>
      <c r="D9" s="94"/>
      <c r="E9" s="94">
        <v>140676</v>
      </c>
      <c r="F9" s="94">
        <f>E9-B9</f>
        <v>-151202</v>
      </c>
      <c r="G9" s="96">
        <f>F9/B9*100</f>
        <v>-51.803150631428196</v>
      </c>
      <c r="H9" s="81"/>
    </row>
    <row r="10" spans="1:251" s="77" customFormat="1" ht="25.5" customHeight="1">
      <c r="A10" s="73" t="s">
        <v>197</v>
      </c>
      <c r="B10" s="94">
        <v>4366</v>
      </c>
      <c r="C10" s="94">
        <v>2242</v>
      </c>
      <c r="D10" s="94"/>
      <c r="E10" s="94">
        <v>2242</v>
      </c>
      <c r="F10" s="94">
        <f t="shared" ref="F10:F20" si="2">E10-B10</f>
        <v>-2124</v>
      </c>
      <c r="G10" s="96">
        <f t="shared" si="1"/>
        <v>-48.648648648648653</v>
      </c>
      <c r="H10" s="81"/>
    </row>
    <row r="11" spans="1:251" s="77" customFormat="1" ht="24.75" customHeight="1">
      <c r="A11" s="73" t="s">
        <v>198</v>
      </c>
      <c r="B11" s="94">
        <v>889</v>
      </c>
      <c r="C11" s="94">
        <v>558</v>
      </c>
      <c r="D11" s="94"/>
      <c r="E11" s="94">
        <v>558</v>
      </c>
      <c r="F11" s="94">
        <f t="shared" si="2"/>
        <v>-331</v>
      </c>
      <c r="G11" s="96">
        <f t="shared" si="1"/>
        <v>-37.232845894263214</v>
      </c>
    </row>
    <row r="12" spans="1:251" s="77" customFormat="1" ht="25.5" customHeight="1">
      <c r="A12" s="73" t="s">
        <v>199</v>
      </c>
      <c r="B12" s="94">
        <v>4807</v>
      </c>
      <c r="C12" s="94">
        <v>12254</v>
      </c>
      <c r="D12" s="94"/>
      <c r="E12" s="94">
        <v>12254</v>
      </c>
      <c r="F12" s="94">
        <f t="shared" si="2"/>
        <v>7447</v>
      </c>
      <c r="G12" s="96">
        <f t="shared" si="1"/>
        <v>154.91990846681921</v>
      </c>
    </row>
    <row r="13" spans="1:251" s="77" customFormat="1" ht="24.75" customHeight="1">
      <c r="A13" s="74" t="s">
        <v>200</v>
      </c>
      <c r="B13" s="94">
        <v>10285</v>
      </c>
      <c r="C13" s="94">
        <v>10641</v>
      </c>
      <c r="D13" s="94"/>
      <c r="E13" s="94">
        <v>10641</v>
      </c>
      <c r="F13" s="94">
        <f t="shared" si="2"/>
        <v>356</v>
      </c>
      <c r="G13" s="96">
        <f>F13/B13*100</f>
        <v>3.4613514827418568</v>
      </c>
    </row>
    <row r="14" spans="1:251" s="77" customFormat="1" ht="28.5" customHeight="1">
      <c r="A14" s="82" t="s">
        <v>201</v>
      </c>
      <c r="B14" s="94">
        <v>30000</v>
      </c>
      <c r="C14" s="94"/>
      <c r="D14" s="94"/>
      <c r="E14" s="94"/>
      <c r="F14" s="94">
        <f t="shared" si="2"/>
        <v>-30000</v>
      </c>
      <c r="G14" s="96">
        <f t="shared" si="1"/>
        <v>-100</v>
      </c>
    </row>
    <row r="15" spans="1:251" s="83" customFormat="1" ht="22.5" customHeight="1">
      <c r="A15" s="73" t="s">
        <v>140</v>
      </c>
      <c r="B15" s="94">
        <f>SUM(B16:B18)</f>
        <v>4075</v>
      </c>
      <c r="C15" s="94">
        <f t="shared" ref="C15:F15" si="3">SUM(C16:C18)</f>
        <v>4633</v>
      </c>
      <c r="D15" s="94">
        <f t="shared" si="3"/>
        <v>100000</v>
      </c>
      <c r="E15" s="94">
        <f t="shared" si="3"/>
        <v>104633</v>
      </c>
      <c r="F15" s="94">
        <f t="shared" si="3"/>
        <v>100558</v>
      </c>
      <c r="G15" s="167">
        <f t="shared" si="1"/>
        <v>2467.6809815950924</v>
      </c>
    </row>
    <row r="16" spans="1:251" s="77" customFormat="1" ht="28.5" customHeight="1">
      <c r="A16" s="73" t="s">
        <v>202</v>
      </c>
      <c r="B16" s="94"/>
      <c r="C16" s="94"/>
      <c r="D16" s="94">
        <v>100000</v>
      </c>
      <c r="E16" s="94">
        <f t="shared" ref="E16:E20" si="4">C16+D16</f>
        <v>100000</v>
      </c>
      <c r="F16" s="94">
        <f t="shared" si="2"/>
        <v>100000</v>
      </c>
      <c r="G16" s="96"/>
    </row>
    <row r="17" spans="1:8" s="77" customFormat="1" ht="28.5" customHeight="1">
      <c r="A17" s="75" t="s">
        <v>203</v>
      </c>
      <c r="B17" s="94">
        <v>1072</v>
      </c>
      <c r="C17" s="94">
        <v>1061</v>
      </c>
      <c r="D17" s="94"/>
      <c r="E17" s="94">
        <f t="shared" si="4"/>
        <v>1061</v>
      </c>
      <c r="F17" s="94">
        <f t="shared" si="2"/>
        <v>-11</v>
      </c>
      <c r="G17" s="96">
        <f t="shared" si="1"/>
        <v>-1.0261194029850746</v>
      </c>
      <c r="H17" s="81"/>
    </row>
    <row r="18" spans="1:8" s="77" customFormat="1" ht="23.25" customHeight="1">
      <c r="A18" s="73" t="s">
        <v>204</v>
      </c>
      <c r="B18" s="94">
        <v>3003</v>
      </c>
      <c r="C18" s="94">
        <v>3572</v>
      </c>
      <c r="D18" s="94"/>
      <c r="E18" s="94">
        <f t="shared" si="4"/>
        <v>3572</v>
      </c>
      <c r="F18" s="94">
        <f t="shared" si="2"/>
        <v>569</v>
      </c>
      <c r="G18" s="96">
        <f t="shared" si="1"/>
        <v>18.947718947718947</v>
      </c>
    </row>
    <row r="19" spans="1:8" s="83" customFormat="1" ht="24.75" customHeight="1">
      <c r="A19" s="168" t="s">
        <v>141</v>
      </c>
      <c r="B19" s="94">
        <v>16833</v>
      </c>
      <c r="C19" s="94">
        <v>20000</v>
      </c>
      <c r="D19" s="94"/>
      <c r="E19" s="94">
        <f t="shared" si="4"/>
        <v>20000</v>
      </c>
      <c r="F19" s="94">
        <f t="shared" si="2"/>
        <v>3167</v>
      </c>
      <c r="G19" s="96">
        <f t="shared" si="1"/>
        <v>18.81423394522664</v>
      </c>
    </row>
    <row r="20" spans="1:8" s="83" customFormat="1" ht="24" customHeight="1">
      <c r="A20" s="168" t="s">
        <v>142</v>
      </c>
      <c r="B20" s="94">
        <v>110</v>
      </c>
      <c r="C20" s="94">
        <v>130</v>
      </c>
      <c r="D20" s="94"/>
      <c r="E20" s="94">
        <f t="shared" si="4"/>
        <v>130</v>
      </c>
      <c r="F20" s="94">
        <f t="shared" si="2"/>
        <v>20</v>
      </c>
      <c r="G20" s="96">
        <f t="shared" si="1"/>
        <v>18.181818181818183</v>
      </c>
    </row>
    <row r="21" spans="1:8" s="83" customFormat="1" ht="23.25" customHeight="1">
      <c r="A21" s="174" t="s">
        <v>91</v>
      </c>
      <c r="B21" s="94">
        <f>B22+B25</f>
        <v>122779</v>
      </c>
      <c r="C21" s="94">
        <f>C22+C25</f>
        <v>211981</v>
      </c>
      <c r="D21" s="94">
        <f>D22+D25</f>
        <v>7000</v>
      </c>
      <c r="E21" s="94">
        <f>E22+E25</f>
        <v>218981</v>
      </c>
      <c r="F21" s="94">
        <f>F22+F25</f>
        <v>96202</v>
      </c>
      <c r="G21" s="96">
        <f t="shared" si="1"/>
        <v>78.353790143265542</v>
      </c>
    </row>
    <row r="22" spans="1:8" s="83" customFormat="1" ht="25.5" customHeight="1">
      <c r="A22" s="75" t="s">
        <v>146</v>
      </c>
      <c r="B22" s="94">
        <f>B23+B24</f>
        <v>72779</v>
      </c>
      <c r="C22" s="94">
        <f t="shared" ref="C22:E22" si="5">C23+C24</f>
        <v>51831</v>
      </c>
      <c r="D22" s="94">
        <f t="shared" si="5"/>
        <v>7000</v>
      </c>
      <c r="E22" s="94">
        <f t="shared" si="5"/>
        <v>58831</v>
      </c>
      <c r="F22" s="94">
        <f t="shared" ref="F22:F24" si="6">E22-B22</f>
        <v>-13948</v>
      </c>
      <c r="G22" s="96">
        <f t="shared" si="1"/>
        <v>-19.164868986933044</v>
      </c>
    </row>
    <row r="23" spans="1:8" s="77" customFormat="1" ht="24.75" customHeight="1">
      <c r="A23" s="75" t="s">
        <v>147</v>
      </c>
      <c r="B23" s="94">
        <v>72779</v>
      </c>
      <c r="C23" s="94">
        <v>51831</v>
      </c>
      <c r="D23" s="94">
        <v>7000</v>
      </c>
      <c r="E23" s="94">
        <f t="shared" ref="E23:E26" si="7">C23+D23</f>
        <v>58831</v>
      </c>
      <c r="F23" s="94">
        <f t="shared" si="6"/>
        <v>-13948</v>
      </c>
      <c r="G23" s="96">
        <f t="shared" si="1"/>
        <v>-19.164868986933044</v>
      </c>
    </row>
    <row r="24" spans="1:8" s="77" customFormat="1" ht="25.5" customHeight="1">
      <c r="A24" s="75" t="s">
        <v>148</v>
      </c>
      <c r="B24" s="94"/>
      <c r="C24" s="94"/>
      <c r="D24" s="94"/>
      <c r="E24" s="94">
        <f t="shared" si="7"/>
        <v>0</v>
      </c>
      <c r="F24" s="95">
        <f t="shared" si="6"/>
        <v>0</v>
      </c>
      <c r="G24" s="96"/>
    </row>
    <row r="25" spans="1:8" s="98" customFormat="1" ht="22.5" customHeight="1">
      <c r="A25" s="75" t="s">
        <v>206</v>
      </c>
      <c r="B25" s="94">
        <f>B26</f>
        <v>50000</v>
      </c>
      <c r="C25" s="94">
        <v>160150</v>
      </c>
      <c r="D25" s="94"/>
      <c r="E25" s="94">
        <f t="shared" si="7"/>
        <v>160150</v>
      </c>
      <c r="F25" s="94">
        <f t="shared" ref="F25:F27" si="8">E25-B25</f>
        <v>110150</v>
      </c>
      <c r="G25" s="96">
        <f>F25/B25*100</f>
        <v>220.29999999999998</v>
      </c>
    </row>
    <row r="26" spans="1:8" s="76" customFormat="1" ht="25.5" customHeight="1">
      <c r="A26" s="75" t="s">
        <v>205</v>
      </c>
      <c r="B26" s="94">
        <v>50000</v>
      </c>
      <c r="C26" s="94">
        <v>160150</v>
      </c>
      <c r="D26" s="94"/>
      <c r="E26" s="94">
        <f t="shared" si="7"/>
        <v>160150</v>
      </c>
      <c r="F26" s="94">
        <f t="shared" si="8"/>
        <v>110150</v>
      </c>
      <c r="G26" s="96">
        <f>F26/B26*100</f>
        <v>220.29999999999998</v>
      </c>
    </row>
    <row r="27" spans="1:8" s="83" customFormat="1" ht="24" customHeight="1">
      <c r="A27" s="174" t="s">
        <v>99</v>
      </c>
      <c r="B27" s="94"/>
      <c r="C27" s="94"/>
      <c r="D27" s="94">
        <v>12630</v>
      </c>
      <c r="E27" s="94">
        <v>12630</v>
      </c>
      <c r="F27" s="94">
        <f t="shared" si="8"/>
        <v>12630</v>
      </c>
      <c r="G27" s="96"/>
    </row>
  </sheetData>
  <mergeCells count="6">
    <mergeCell ref="A4:A5"/>
    <mergeCell ref="B4:B5"/>
    <mergeCell ref="F4:G4"/>
    <mergeCell ref="C4:E4"/>
    <mergeCell ref="F3:G3"/>
    <mergeCell ref="A2:G2"/>
  </mergeCells>
  <phoneticPr fontId="1" type="noConversion"/>
  <printOptions horizontalCentered="1"/>
  <pageMargins left="0.47244094488188981" right="0.47244094488188981" top="0.78740157480314965" bottom="0.59055118110236227" header="0.31496062992125984" footer="0.31496062992125984"/>
  <pageSetup paperSize="9" firstPageNumber="11" orientation="portrait" useFirstPageNumber="1" horizontalDpi="180" verticalDpi="180" r:id="rId1"/>
  <headerFooter scaleWithDoc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表1.新增总收支明细表</vt:lpstr>
      <vt:lpstr>表2.一般预算收入表</vt:lpstr>
      <vt:lpstr>表3.一般预算支出表</vt:lpstr>
      <vt:lpstr>表4.基金预算收入</vt:lpstr>
      <vt:lpstr>表5.基金预算支出</vt:lpstr>
      <vt:lpstr>表1.新增总收支明细表!Print_Titles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2020-09-01T03:41:08Z</dcterms:modified>
</cp:coreProperties>
</file>