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990"/>
  </bookViews>
  <sheets>
    <sheet name="附表1.新增预算总收入明细 " sheetId="11" r:id="rId1"/>
    <sheet name="附表2.一般预算收入表（调整后）" sheetId="6" r:id="rId2"/>
    <sheet name="附表3.新增预算总支出明细 " sheetId="12" r:id="rId3"/>
    <sheet name="附表3-1压减支出明细表" sheetId="15" r:id="rId4"/>
    <sheet name="附表4.一般预算支出表（调整后）" sheetId="7" r:id="rId5"/>
    <sheet name="附表5.基金预算收入表（调整后）" sheetId="3" r:id="rId6"/>
    <sheet name="附表6.基金预算支出表（调整后）" sheetId="25" r:id="rId7"/>
    <sheet name="附表7.国资预算收入表（调整后）" sheetId="21" r:id="rId8"/>
    <sheet name="附表8.国资预算支出表（调整后）" sheetId="20" r:id="rId9"/>
    <sheet name="附表9.市级社会保险基金收入预算表" sheetId="22" r:id="rId10"/>
    <sheet name="附表10.市级社会保险基金支出预算表" sheetId="23" r:id="rId11"/>
    <sheet name="附表11.市级社会保险基金结余情况表" sheetId="24" r:id="rId12"/>
  </sheets>
  <definedNames>
    <definedName name="_xlnm.Print_Area" localSheetId="0">'附表1.新增预算总收入明细 '!$A$1:$B$24</definedName>
    <definedName name="_xlnm.Print_Area" localSheetId="7">'附表7.国资预算收入表（调整后）'!$A$1:$G$28</definedName>
    <definedName name="_xlnm.Print_Titles" localSheetId="10">附表10.市级社会保险基金支出预算表!$1:$5</definedName>
  </definedNames>
  <calcPr calcId="125725"/>
</workbook>
</file>

<file path=xl/calcChain.xml><?xml version="1.0" encoding="utf-8"?>
<calcChain xmlns="http://schemas.openxmlformats.org/spreadsheetml/2006/main">
  <c r="G29" i="25"/>
  <c r="F29"/>
  <c r="F19"/>
  <c r="N20"/>
  <c r="I10"/>
  <c r="I9" s="1"/>
  <c r="I8" s="1"/>
  <c r="I25"/>
  <c r="I24" s="1"/>
  <c r="H24" s="1"/>
  <c r="O29"/>
  <c r="K28"/>
  <c r="K27" s="1"/>
  <c r="H28"/>
  <c r="L27"/>
  <c r="H27"/>
  <c r="C27"/>
  <c r="H26"/>
  <c r="G26" s="1"/>
  <c r="F26" s="1"/>
  <c r="O26" s="1"/>
  <c r="K25"/>
  <c r="K24" s="1"/>
  <c r="H25"/>
  <c r="N24"/>
  <c r="N23" s="1"/>
  <c r="L24"/>
  <c r="L23" s="1"/>
  <c r="E24"/>
  <c r="D24"/>
  <c r="C24"/>
  <c r="E23"/>
  <c r="D23"/>
  <c r="H22"/>
  <c r="G22" s="1"/>
  <c r="H21"/>
  <c r="G21" s="1"/>
  <c r="F21" s="1"/>
  <c r="H20"/>
  <c r="G20" s="1"/>
  <c r="F20" s="1"/>
  <c r="H19"/>
  <c r="G19" s="1"/>
  <c r="H18"/>
  <c r="G18" s="1"/>
  <c r="F18" s="1"/>
  <c r="H17"/>
  <c r="G17" s="1"/>
  <c r="F17" s="1"/>
  <c r="N16"/>
  <c r="K16"/>
  <c r="I16"/>
  <c r="E16"/>
  <c r="D16"/>
  <c r="D8" s="1"/>
  <c r="D7" s="1"/>
  <c r="C16"/>
  <c r="K15"/>
  <c r="H15"/>
  <c r="G15"/>
  <c r="K14"/>
  <c r="H14"/>
  <c r="G14" s="1"/>
  <c r="N13"/>
  <c r="K13"/>
  <c r="H13"/>
  <c r="K12"/>
  <c r="H12"/>
  <c r="K11"/>
  <c r="H11"/>
  <c r="K10"/>
  <c r="H10"/>
  <c r="N9"/>
  <c r="N8" s="1"/>
  <c r="M9"/>
  <c r="M8" s="1"/>
  <c r="M7" s="1"/>
  <c r="L9"/>
  <c r="L8" s="1"/>
  <c r="J9"/>
  <c r="J8" s="1"/>
  <c r="J7" s="1"/>
  <c r="E9"/>
  <c r="E8" s="1"/>
  <c r="E7" s="1"/>
  <c r="D9"/>
  <c r="C9"/>
  <c r="C8"/>
  <c r="O15" l="1"/>
  <c r="P15" s="1"/>
  <c r="L7"/>
  <c r="K9"/>
  <c r="K8" s="1"/>
  <c r="K7" s="1"/>
  <c r="O22"/>
  <c r="F14"/>
  <c r="O14" s="1"/>
  <c r="P14" s="1"/>
  <c r="G11"/>
  <c r="G13"/>
  <c r="F13" s="1"/>
  <c r="O19"/>
  <c r="P19" s="1"/>
  <c r="C23"/>
  <c r="G28"/>
  <c r="F28" s="1"/>
  <c r="O28" s="1"/>
  <c r="P28" s="1"/>
  <c r="F15"/>
  <c r="G12"/>
  <c r="O21"/>
  <c r="P21" s="1"/>
  <c r="K23"/>
  <c r="F22"/>
  <c r="O20"/>
  <c r="P20" s="1"/>
  <c r="O18"/>
  <c r="P18" s="1"/>
  <c r="O13"/>
  <c r="P13" s="1"/>
  <c r="G25"/>
  <c r="G10"/>
  <c r="N7"/>
  <c r="G16"/>
  <c r="C7"/>
  <c r="I23"/>
  <c r="H23" s="1"/>
  <c r="H9"/>
  <c r="H16"/>
  <c r="G27" l="1"/>
  <c r="G24"/>
  <c r="G23" s="1"/>
  <c r="G7" s="1"/>
  <c r="F25"/>
  <c r="O25" s="1"/>
  <c r="F12"/>
  <c r="O12" s="1"/>
  <c r="P12" s="1"/>
  <c r="I7"/>
  <c r="O11"/>
  <c r="P11" s="1"/>
  <c r="F11"/>
  <c r="H8"/>
  <c r="H7" s="1"/>
  <c r="G9"/>
  <c r="G8" s="1"/>
  <c r="F10"/>
  <c r="F9" s="1"/>
  <c r="O17"/>
  <c r="O16" s="1"/>
  <c r="P16" s="1"/>
  <c r="F16"/>
  <c r="F24" l="1"/>
  <c r="F27"/>
  <c r="O27" s="1"/>
  <c r="P27" s="1"/>
  <c r="O10"/>
  <c r="O9" s="1"/>
  <c r="F8"/>
  <c r="O24"/>
  <c r="P25"/>
  <c r="F23" l="1"/>
  <c r="F7" s="1"/>
  <c r="P10"/>
  <c r="O23"/>
  <c r="P23" s="1"/>
  <c r="P24"/>
  <c r="O8"/>
  <c r="P9"/>
  <c r="O7" l="1"/>
  <c r="P7" s="1"/>
  <c r="P8"/>
  <c r="F16" i="21" l="1"/>
  <c r="G35" i="20"/>
  <c r="F35"/>
  <c r="E13" i="21"/>
  <c r="J8" i="7"/>
  <c r="F43" i="6"/>
  <c r="B24" i="11"/>
  <c r="B21" s="1"/>
  <c r="J33" i="7"/>
  <c r="F9" i="6"/>
  <c r="F26"/>
  <c r="F28"/>
  <c r="H22" i="3"/>
  <c r="H17"/>
  <c r="H16" s="1"/>
  <c r="G15"/>
  <c r="G14"/>
  <c r="G13"/>
  <c r="G12"/>
  <c r="G11"/>
  <c r="G10"/>
  <c r="G9"/>
  <c r="I8"/>
  <c r="I7" s="1"/>
  <c r="H8"/>
  <c r="H7" l="1"/>
  <c r="F40" i="6" l="1"/>
  <c r="D40"/>
  <c r="E45"/>
  <c r="E44"/>
  <c r="E43"/>
  <c r="E42"/>
  <c r="E41"/>
  <c r="E38"/>
  <c r="E37"/>
  <c r="E36"/>
  <c r="E35"/>
  <c r="E33"/>
  <c r="E32"/>
  <c r="E31"/>
  <c r="E30"/>
  <c r="E29"/>
  <c r="E28"/>
  <c r="E27"/>
  <c r="E26"/>
  <c r="E24"/>
  <c r="E23"/>
  <c r="E22"/>
  <c r="E21"/>
  <c r="E20"/>
  <c r="E19"/>
  <c r="E18"/>
  <c r="E17"/>
  <c r="E16"/>
  <c r="E15"/>
  <c r="E14"/>
  <c r="E13"/>
  <c r="E12"/>
  <c r="E11"/>
  <c r="E10"/>
  <c r="E9"/>
  <c r="D8"/>
  <c r="H18" i="7"/>
  <c r="E40" i="6" l="1"/>
  <c r="E25"/>
  <c r="B19" i="12"/>
  <c r="B12"/>
  <c r="H12" i="7" l="1"/>
  <c r="I18"/>
  <c r="I12"/>
  <c r="B17" i="15" l="1"/>
  <c r="C17"/>
  <c r="C6" l="1"/>
  <c r="B6"/>
  <c r="E34" i="20" l="1"/>
  <c r="D34"/>
  <c r="D31" s="1"/>
  <c r="C34"/>
  <c r="B34"/>
  <c r="E33"/>
  <c r="C31"/>
  <c r="E30"/>
  <c r="E29"/>
  <c r="E28"/>
  <c r="F28" s="1"/>
  <c r="D27"/>
  <c r="C27"/>
  <c r="E26"/>
  <c r="E25"/>
  <c r="E24"/>
  <c r="F24" s="1"/>
  <c r="G24" s="1"/>
  <c r="E23"/>
  <c r="E22"/>
  <c r="F22" s="1"/>
  <c r="G22" s="1"/>
  <c r="E21"/>
  <c r="E20"/>
  <c r="E19"/>
  <c r="D18"/>
  <c r="C18"/>
  <c r="E17"/>
  <c r="E16"/>
  <c r="E15"/>
  <c r="E14"/>
  <c r="E13"/>
  <c r="F13" s="1"/>
  <c r="E12"/>
  <c r="E11"/>
  <c r="F11" s="1"/>
  <c r="G11" s="1"/>
  <c r="E10"/>
  <c r="E9"/>
  <c r="D8"/>
  <c r="C8"/>
  <c r="C7" s="1"/>
  <c r="B8"/>
  <c r="B7"/>
  <c r="B6" s="1"/>
  <c r="F26" i="21"/>
  <c r="F25"/>
  <c r="F24"/>
  <c r="F22"/>
  <c r="F21"/>
  <c r="F20"/>
  <c r="F19"/>
  <c r="F18"/>
  <c r="F15"/>
  <c r="F14"/>
  <c r="C13"/>
  <c r="E12"/>
  <c r="F12" s="1"/>
  <c r="G12" s="1"/>
  <c r="E11"/>
  <c r="F11" s="1"/>
  <c r="E10"/>
  <c r="F10" s="1"/>
  <c r="G10" s="1"/>
  <c r="F9"/>
  <c r="F8"/>
  <c r="D7"/>
  <c r="D6" s="1"/>
  <c r="C7"/>
  <c r="B7"/>
  <c r="B6" s="1"/>
  <c r="F7" l="1"/>
  <c r="G7" s="1"/>
  <c r="F13"/>
  <c r="E31" i="20"/>
  <c r="F31" s="1"/>
  <c r="G31" s="1"/>
  <c r="F34"/>
  <c r="G34" s="1"/>
  <c r="E8"/>
  <c r="C6"/>
  <c r="E7" i="21"/>
  <c r="E6" s="1"/>
  <c r="C6"/>
  <c r="E27" i="20"/>
  <c r="F27" s="1"/>
  <c r="D7"/>
  <c r="D6" s="1"/>
  <c r="E18"/>
  <c r="F18" s="1"/>
  <c r="G18" s="1"/>
  <c r="F8"/>
  <c r="G8" s="1"/>
  <c r="E7" l="1"/>
  <c r="E6" s="1"/>
  <c r="F7"/>
  <c r="G7" s="1"/>
  <c r="F6" i="21"/>
  <c r="G6" s="1"/>
  <c r="F6" i="20" l="1"/>
  <c r="G6" s="1"/>
  <c r="J24" i="3"/>
  <c r="F24"/>
  <c r="F23"/>
  <c r="F22" s="1"/>
  <c r="G22"/>
  <c r="E22"/>
  <c r="E16" s="1"/>
  <c r="D22"/>
  <c r="C22"/>
  <c r="F21"/>
  <c r="C21"/>
  <c r="C20" s="1"/>
  <c r="G20"/>
  <c r="F20"/>
  <c r="F19"/>
  <c r="C19"/>
  <c r="C17" s="1"/>
  <c r="F18"/>
  <c r="J18" s="1"/>
  <c r="G17"/>
  <c r="E17"/>
  <c r="D17"/>
  <c r="D16" s="1"/>
  <c r="F15"/>
  <c r="J15" s="1"/>
  <c r="K15" s="1"/>
  <c r="F14"/>
  <c r="J14" s="1"/>
  <c r="K14" s="1"/>
  <c r="F13"/>
  <c r="J13" s="1"/>
  <c r="K13" s="1"/>
  <c r="C13"/>
  <c r="F12"/>
  <c r="J12" s="1"/>
  <c r="K12" s="1"/>
  <c r="F11"/>
  <c r="J11" s="1"/>
  <c r="F10"/>
  <c r="J10" s="1"/>
  <c r="K10" s="1"/>
  <c r="F9"/>
  <c r="J9" s="1"/>
  <c r="K9" s="1"/>
  <c r="G8"/>
  <c r="E8"/>
  <c r="D8"/>
  <c r="D7" s="1"/>
  <c r="C8"/>
  <c r="G34" i="7"/>
  <c r="F34" s="1"/>
  <c r="K34" s="1"/>
  <c r="L34" s="1"/>
  <c r="H33"/>
  <c r="G33" s="1"/>
  <c r="F33" s="1"/>
  <c r="K33" s="1"/>
  <c r="L33" s="1"/>
  <c r="G32"/>
  <c r="F32" s="1"/>
  <c r="K32" s="1"/>
  <c r="L32" s="1"/>
  <c r="G31"/>
  <c r="F31" s="1"/>
  <c r="K31" s="1"/>
  <c r="L31" s="1"/>
  <c r="G30"/>
  <c r="F30" s="1"/>
  <c r="K30" s="1"/>
  <c r="L30" s="1"/>
  <c r="G29"/>
  <c r="F29" s="1"/>
  <c r="K29" s="1"/>
  <c r="L29" s="1"/>
  <c r="G28"/>
  <c r="F28" s="1"/>
  <c r="K28" s="1"/>
  <c r="L28" s="1"/>
  <c r="G27"/>
  <c r="F27" s="1"/>
  <c r="K27" s="1"/>
  <c r="L27" s="1"/>
  <c r="G26"/>
  <c r="F26" s="1"/>
  <c r="K26" s="1"/>
  <c r="L26" s="1"/>
  <c r="G25"/>
  <c r="F25" s="1"/>
  <c r="K25" s="1"/>
  <c r="L25" s="1"/>
  <c r="G24"/>
  <c r="F24" s="1"/>
  <c r="K24" s="1"/>
  <c r="L24" s="1"/>
  <c r="G23"/>
  <c r="F23" s="1"/>
  <c r="K23" s="1"/>
  <c r="L23" s="1"/>
  <c r="G22"/>
  <c r="F22" s="1"/>
  <c r="K22" s="1"/>
  <c r="L22" s="1"/>
  <c r="G21"/>
  <c r="F21" s="1"/>
  <c r="K21" s="1"/>
  <c r="L21" s="1"/>
  <c r="G20"/>
  <c r="F20" s="1"/>
  <c r="K20" s="1"/>
  <c r="L20" s="1"/>
  <c r="G19"/>
  <c r="F19" s="1"/>
  <c r="K19" s="1"/>
  <c r="L19" s="1"/>
  <c r="H7"/>
  <c r="G17"/>
  <c r="F17" s="1"/>
  <c r="K17" s="1"/>
  <c r="L17" s="1"/>
  <c r="G16"/>
  <c r="F16" s="1"/>
  <c r="K16" s="1"/>
  <c r="L16" s="1"/>
  <c r="G15"/>
  <c r="F15" s="1"/>
  <c r="K15" s="1"/>
  <c r="L15" s="1"/>
  <c r="G14"/>
  <c r="F14" s="1"/>
  <c r="K14" s="1"/>
  <c r="L14" s="1"/>
  <c r="G13"/>
  <c r="F13" s="1"/>
  <c r="K13" s="1"/>
  <c r="L13" s="1"/>
  <c r="G12"/>
  <c r="G11"/>
  <c r="F11" s="1"/>
  <c r="K11" s="1"/>
  <c r="L11" s="1"/>
  <c r="G10"/>
  <c r="F10" s="1"/>
  <c r="K10" s="1"/>
  <c r="L10" s="1"/>
  <c r="G9"/>
  <c r="F9" s="1"/>
  <c r="K9" s="1"/>
  <c r="L9" s="1"/>
  <c r="G8"/>
  <c r="F8" s="1"/>
  <c r="J7"/>
  <c r="J6" s="1"/>
  <c r="I7"/>
  <c r="I6" s="1"/>
  <c r="E7"/>
  <c r="E6" s="1"/>
  <c r="D7"/>
  <c r="D6" s="1"/>
  <c r="C7"/>
  <c r="C6" s="1"/>
  <c r="B5" i="15"/>
  <c r="C5"/>
  <c r="B32" i="12" s="1"/>
  <c r="B27"/>
  <c r="B25" s="1"/>
  <c r="B11" s="1"/>
  <c r="B7"/>
  <c r="B6" s="1"/>
  <c r="G45" i="6"/>
  <c r="H45" s="1"/>
  <c r="G44"/>
  <c r="H44" s="1"/>
  <c r="G43"/>
  <c r="H43" s="1"/>
  <c r="G42"/>
  <c r="H42" s="1"/>
  <c r="G41"/>
  <c r="H41" s="1"/>
  <c r="C40"/>
  <c r="C34" s="1"/>
  <c r="B40"/>
  <c r="B34" s="1"/>
  <c r="G38"/>
  <c r="H38" s="1"/>
  <c r="G37"/>
  <c r="H37" s="1"/>
  <c r="G36"/>
  <c r="H36" s="1"/>
  <c r="G35"/>
  <c r="H35" s="1"/>
  <c r="D34"/>
  <c r="G30"/>
  <c r="H30" s="1"/>
  <c r="G28"/>
  <c r="H28" s="1"/>
  <c r="G27"/>
  <c r="H27" s="1"/>
  <c r="G26"/>
  <c r="H26" s="1"/>
  <c r="D25"/>
  <c r="D7" s="1"/>
  <c r="C25"/>
  <c r="B25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1"/>
  <c r="H11" s="1"/>
  <c r="G10"/>
  <c r="H10" s="1"/>
  <c r="G9"/>
  <c r="H9" s="1"/>
  <c r="C8"/>
  <c r="C7" s="1"/>
  <c r="B8"/>
  <c r="B7" s="1"/>
  <c r="B14" i="11"/>
  <c r="B13" s="1"/>
  <c r="B10"/>
  <c r="J19" i="3" l="1"/>
  <c r="K19" s="1"/>
  <c r="J21"/>
  <c r="J20" s="1"/>
  <c r="K20" s="1"/>
  <c r="F17"/>
  <c r="F16" s="1"/>
  <c r="G16"/>
  <c r="B9" i="11"/>
  <c r="F39" i="6"/>
  <c r="C16" i="3"/>
  <c r="C7" s="1"/>
  <c r="H6" i="7"/>
  <c r="E7" i="3"/>
  <c r="J23"/>
  <c r="K23" s="1"/>
  <c r="K18"/>
  <c r="J17"/>
  <c r="C6" i="6"/>
  <c r="G7" i="3"/>
  <c r="B6" i="6"/>
  <c r="F8" i="3"/>
  <c r="F7" s="1"/>
  <c r="J8"/>
  <c r="K11"/>
  <c r="D6" i="6"/>
  <c r="G18" i="7"/>
  <c r="F18" s="1"/>
  <c r="K18" s="1"/>
  <c r="L18" s="1"/>
  <c r="F12"/>
  <c r="K12" s="1"/>
  <c r="L12" s="1"/>
  <c r="B31" i="12"/>
  <c r="B5" s="1"/>
  <c r="K8" i="7"/>
  <c r="L8" s="1"/>
  <c r="K21" i="3" l="1"/>
  <c r="J22"/>
  <c r="K22" s="1"/>
  <c r="E39" i="6"/>
  <c r="G39" s="1"/>
  <c r="H39" s="1"/>
  <c r="F34"/>
  <c r="K17" i="3"/>
  <c r="J16"/>
  <c r="K16" s="1"/>
  <c r="K8"/>
  <c r="J7"/>
  <c r="K7" s="1"/>
  <c r="G40" i="6"/>
  <c r="H40" s="1"/>
  <c r="F7" i="7"/>
  <c r="K7" s="1"/>
  <c r="G7"/>
  <c r="G6" s="1"/>
  <c r="E34" i="6" l="1"/>
  <c r="G34" s="1"/>
  <c r="F6" i="7"/>
  <c r="L7"/>
  <c r="K6"/>
  <c r="L6" s="1"/>
  <c r="H34" i="6" l="1"/>
  <c r="G13"/>
  <c r="H13" s="1"/>
  <c r="G12"/>
  <c r="H12" s="1"/>
  <c r="E8"/>
  <c r="G8" s="1"/>
  <c r="H8" s="1"/>
  <c r="F8"/>
  <c r="B7" i="11" s="1"/>
  <c r="G32" i="6"/>
  <c r="H32" s="1"/>
  <c r="G33"/>
  <c r="H33" s="1"/>
  <c r="F25"/>
  <c r="B8" i="11" s="1"/>
  <c r="G29" i="6"/>
  <c r="H29" s="1"/>
  <c r="G31"/>
  <c r="H31" s="1"/>
  <c r="B6" i="11" l="1"/>
  <c r="B5" s="1"/>
  <c r="E7" i="6"/>
  <c r="E6" s="1"/>
  <c r="F7"/>
  <c r="F6" s="1"/>
  <c r="G25"/>
  <c r="H25" s="1"/>
  <c r="G7" l="1"/>
  <c r="G6" s="1"/>
  <c r="H6" s="1"/>
  <c r="H7" l="1"/>
</calcChain>
</file>

<file path=xl/sharedStrings.xml><?xml version="1.0" encoding="utf-8"?>
<sst xmlns="http://schemas.openxmlformats.org/spreadsheetml/2006/main" count="537" uniqueCount="455">
  <si>
    <t>附表1</t>
  </si>
  <si>
    <t>2020年市级新增一般公共预算总收入明细表</t>
  </si>
  <si>
    <t>单位：万元</t>
  </si>
  <si>
    <t>附表2</t>
  </si>
  <si>
    <t>2020年市级一般公共预算收入表（调整后）</t>
  </si>
  <si>
    <t>单位:万元</t>
  </si>
  <si>
    <t>附表3</t>
  </si>
  <si>
    <t>2020年市级新增一般公共预算总支出明细表</t>
  </si>
  <si>
    <t>附表3-1</t>
  </si>
  <si>
    <t>拟压减2020年市级年初预算项目经费明细表</t>
  </si>
  <si>
    <t>附表4</t>
  </si>
  <si>
    <t>2020年市级一般公共预算支出表（调整后）</t>
  </si>
  <si>
    <t>201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</si>
  <si>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</si>
  <si>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</si>
  <si>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</si>
  <si>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</si>
  <si>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</si>
  <si>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</si>
  <si>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</si>
  <si>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</si>
  <si>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</si>
  <si>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</si>
  <si>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</si>
  <si>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</si>
  <si>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227</t>
  </si>
  <si>
    <t>232</t>
  </si>
  <si>
    <t>233</t>
  </si>
  <si>
    <t>229</t>
  </si>
  <si>
    <t>附表5</t>
  </si>
  <si>
    <t>2020年市级政府性基金预算收入表（调整后）</t>
  </si>
  <si>
    <t>附表6</t>
  </si>
  <si>
    <t>2020年市级政府性基金预算支出表（调整后）</t>
  </si>
  <si>
    <r>
      <rPr>
        <sz val="11"/>
        <color theme="1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</si>
  <si>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科目编码</t>
    </r>
  </si>
  <si>
    <r>
      <rPr>
        <b/>
        <sz val="11"/>
        <color theme="1"/>
        <rFont val="宋体"/>
        <family val="3"/>
        <charset val="134"/>
      </rPr>
      <t>项</t>
    </r>
    <r>
      <rPr>
        <b/>
        <sz val="11"/>
        <color theme="1"/>
        <rFont val="Times New Roman"/>
        <family val="1"/>
      </rPr>
      <t xml:space="preserve">  </t>
    </r>
    <r>
      <rPr>
        <b/>
        <sz val="11"/>
        <color theme="1"/>
        <rFont val="宋体"/>
        <family val="3"/>
        <charset val="134"/>
      </rPr>
      <t>目</t>
    </r>
  </si>
  <si>
    <r>
      <t>2019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Times New Roman"/>
        <family val="1"/>
      </rPr>
      <t xml:space="preserve">           </t>
    </r>
    <r>
      <rPr>
        <b/>
        <sz val="11"/>
        <color theme="1"/>
        <rFont val="宋体"/>
        <family val="3"/>
        <charset val="134"/>
      </rPr>
      <t>收入实绩</t>
    </r>
  </si>
  <si>
    <r>
      <t>2020</t>
    </r>
    <r>
      <rPr>
        <b/>
        <sz val="11"/>
        <color theme="1"/>
        <rFont val="宋体"/>
        <family val="3"/>
        <charset val="134"/>
      </rPr>
      <t>年计划</t>
    </r>
  </si>
  <si>
    <r>
      <t>2020</t>
    </r>
    <r>
      <rPr>
        <b/>
        <sz val="11"/>
        <color theme="1"/>
        <rFont val="宋体"/>
        <family val="3"/>
        <charset val="134"/>
      </rPr>
      <t>年调整后预算数</t>
    </r>
    <r>
      <rPr>
        <b/>
        <sz val="11"/>
        <color theme="1"/>
        <rFont val="Times New Roman"/>
        <family val="1"/>
      </rPr>
      <t xml:space="preserve">     </t>
    </r>
    <r>
      <rPr>
        <b/>
        <sz val="11"/>
        <color theme="1"/>
        <rFont val="宋体"/>
        <family val="3"/>
        <charset val="134"/>
      </rPr>
      <t>比</t>
    </r>
    <r>
      <rPr>
        <b/>
        <sz val="11"/>
        <color theme="1"/>
        <rFont val="Times New Roman"/>
        <family val="1"/>
      </rPr>
      <t>2019</t>
    </r>
    <r>
      <rPr>
        <b/>
        <sz val="11"/>
        <color theme="1"/>
        <rFont val="宋体"/>
        <family val="3"/>
        <charset val="134"/>
      </rPr>
      <t>年收入实绩</t>
    </r>
  </si>
  <si>
    <r>
      <rPr>
        <b/>
        <sz val="11"/>
        <rFont val="宋体"/>
        <family val="3"/>
        <charset val="134"/>
      </rPr>
      <t>年初预算</t>
    </r>
  </si>
  <si>
    <r>
      <rPr>
        <b/>
        <sz val="11"/>
        <rFont val="宋体"/>
        <family val="3"/>
        <charset val="134"/>
      </rPr>
      <t>第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次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宋体"/>
        <family val="3"/>
        <charset val="134"/>
      </rPr>
      <t>调整后</t>
    </r>
  </si>
  <si>
    <r>
      <rPr>
        <b/>
        <sz val="11"/>
        <rFont val="宋体"/>
        <family val="3"/>
        <charset val="134"/>
      </rPr>
      <t>本次</t>
    </r>
    <r>
      <rPr>
        <b/>
        <sz val="11"/>
        <rFont val="Times New Roman"/>
        <family val="1"/>
      </rPr>
      <t xml:space="preserve">             </t>
    </r>
    <r>
      <rPr>
        <b/>
        <sz val="11"/>
        <rFont val="宋体"/>
        <family val="3"/>
        <charset val="134"/>
      </rPr>
      <t>调整后</t>
    </r>
  </si>
  <si>
    <r>
      <rPr>
        <b/>
        <sz val="11"/>
        <rFont val="宋体"/>
        <family val="3"/>
        <charset val="134"/>
      </rPr>
      <t>增减额</t>
    </r>
  </si>
  <si>
    <r>
      <rPr>
        <b/>
        <sz val="11"/>
        <rFont val="宋体"/>
        <family val="3"/>
        <charset val="134"/>
      </rPr>
      <t>增减率</t>
    </r>
    <r>
      <rPr>
        <b/>
        <sz val="11"/>
        <rFont val="Times New Roman"/>
        <family val="1"/>
      </rPr>
      <t>(%)</t>
    </r>
  </si>
  <si>
    <r>
      <rPr>
        <b/>
        <sz val="12"/>
        <rFont val="宋体"/>
        <family val="3"/>
        <charset val="134"/>
      </rPr>
      <t>合　　计</t>
    </r>
  </si>
  <si>
    <r>
      <rPr>
        <b/>
        <sz val="12"/>
        <rFont val="宋体"/>
        <family val="3"/>
        <charset val="134"/>
      </rPr>
      <t>一、政府性基金收入</t>
    </r>
  </si>
  <si>
    <r>
      <rPr>
        <sz val="12"/>
        <color theme="1"/>
        <rFont val="宋体"/>
        <family val="3"/>
        <charset val="134"/>
      </rPr>
      <t>国有土地收益基金收入</t>
    </r>
  </si>
  <si>
    <r>
      <rPr>
        <sz val="12"/>
        <color theme="1"/>
        <rFont val="宋体"/>
        <family val="3"/>
        <charset val="134"/>
      </rPr>
      <t>农业土地开发资金收入</t>
    </r>
  </si>
  <si>
    <r>
      <rPr>
        <sz val="12"/>
        <color theme="1"/>
        <rFont val="宋体"/>
        <family val="3"/>
        <charset val="134"/>
      </rPr>
      <t>国有土地使用权出让收入</t>
    </r>
  </si>
  <si>
    <r>
      <rPr>
        <sz val="12"/>
        <color theme="1"/>
        <rFont val="宋体"/>
        <family val="3"/>
        <charset val="134"/>
      </rPr>
      <t>彩票公益金收入</t>
    </r>
  </si>
  <si>
    <r>
      <rPr>
        <sz val="12"/>
        <color theme="1"/>
        <rFont val="宋体"/>
        <family val="3"/>
        <charset val="134"/>
      </rPr>
      <t>城市基础设施配套费收入</t>
    </r>
  </si>
  <si>
    <r>
      <rPr>
        <sz val="12"/>
        <color theme="1"/>
        <rFont val="宋体"/>
        <family val="3"/>
        <charset val="134"/>
      </rPr>
      <t>污水处理费收入</t>
    </r>
  </si>
  <si>
    <r>
      <rPr>
        <sz val="12"/>
        <color theme="1"/>
        <rFont val="宋体"/>
        <family val="3"/>
        <charset val="134"/>
      </rPr>
      <t>彩票发行机构和彩票销售机构的业务费用</t>
    </r>
  </si>
  <si>
    <r>
      <rPr>
        <b/>
        <sz val="12"/>
        <rFont val="宋体"/>
        <family val="3"/>
        <charset val="134"/>
      </rPr>
      <t>二、转移性收入</t>
    </r>
  </si>
  <si>
    <r>
      <rPr>
        <b/>
        <sz val="12"/>
        <color theme="1"/>
        <rFont val="宋体"/>
        <family val="3"/>
        <charset val="134"/>
      </rPr>
      <t>（一）政府性基金转移收入</t>
    </r>
  </si>
  <si>
    <r>
      <rPr>
        <sz val="12"/>
        <rFont val="宋体"/>
        <family val="3"/>
        <charset val="134"/>
      </rPr>
      <t>政府性基金补助收入</t>
    </r>
  </si>
  <si>
    <r>
      <rPr>
        <sz val="12"/>
        <rFont val="宋体"/>
        <family val="3"/>
        <charset val="134"/>
      </rPr>
      <t>政府性基金上解收入</t>
    </r>
  </si>
  <si>
    <r>
      <rPr>
        <b/>
        <sz val="12"/>
        <color theme="1"/>
        <rFont val="宋体"/>
        <family val="3"/>
        <charset val="134"/>
      </rPr>
      <t>（二）上年结余收入</t>
    </r>
  </si>
  <si>
    <r>
      <rPr>
        <sz val="12"/>
        <color theme="1"/>
        <rFont val="宋体"/>
        <family val="3"/>
        <charset val="134"/>
      </rPr>
      <t>政府性基金上年结余收入</t>
    </r>
  </si>
  <si>
    <r>
      <rPr>
        <b/>
        <sz val="12"/>
        <rFont val="宋体"/>
        <family val="3"/>
        <charset val="134"/>
      </rPr>
      <t>（三）债务转贷收入</t>
    </r>
  </si>
  <si>
    <r>
      <rPr>
        <sz val="12"/>
        <rFont val="宋体"/>
        <family val="3"/>
        <charset val="134"/>
      </rPr>
      <t>新增专项债券收入</t>
    </r>
  </si>
  <si>
    <r>
      <rPr>
        <sz val="12"/>
        <rFont val="宋体"/>
        <family val="3"/>
        <charset val="134"/>
      </rPr>
      <t>再融资专项债券收入</t>
    </r>
  </si>
  <si>
    <r>
      <rPr>
        <b/>
        <sz val="12"/>
        <rFont val="宋体"/>
        <family val="3"/>
        <charset val="134"/>
      </rPr>
      <t>二、转移性支出</t>
    </r>
  </si>
  <si>
    <r>
      <rPr>
        <b/>
        <sz val="12"/>
        <rFont val="宋体"/>
        <family val="3"/>
        <charset val="134"/>
      </rPr>
      <t>三、债务还本支出</t>
    </r>
  </si>
  <si>
    <r>
      <rPr>
        <b/>
        <sz val="11"/>
        <rFont val="宋体"/>
        <family val="3"/>
        <charset val="134"/>
      </rPr>
      <t>项目代码</t>
    </r>
  </si>
  <si>
    <r>
      <rPr>
        <b/>
        <sz val="11"/>
        <rFont val="宋体"/>
        <family val="3"/>
        <charset val="134"/>
      </rPr>
      <t>支出项目</t>
    </r>
  </si>
  <si>
    <r>
      <t>2019</t>
    </r>
    <r>
      <rPr>
        <b/>
        <sz val="11"/>
        <rFont val="宋体"/>
        <family val="3"/>
        <charset val="134"/>
      </rPr>
      <t>年</t>
    </r>
    <r>
      <rPr>
        <b/>
        <sz val="11"/>
        <rFont val="Times New Roman"/>
        <family val="1"/>
      </rPr>
      <t xml:space="preserve">         </t>
    </r>
    <r>
      <rPr>
        <b/>
        <sz val="11"/>
        <rFont val="宋体"/>
        <family val="3"/>
        <charset val="134"/>
      </rPr>
      <t>预算数</t>
    </r>
    <r>
      <rPr>
        <b/>
        <sz val="11"/>
        <rFont val="Times New Roman"/>
        <family val="1"/>
      </rPr>
      <t xml:space="preserve">           (</t>
    </r>
    <r>
      <rPr>
        <b/>
        <sz val="11"/>
        <rFont val="宋体"/>
        <family val="3"/>
        <charset val="134"/>
      </rPr>
      <t>调整后</t>
    </r>
    <r>
      <rPr>
        <b/>
        <sz val="11"/>
        <rFont val="Times New Roman"/>
        <family val="1"/>
      </rPr>
      <t>)</t>
    </r>
  </si>
  <si>
    <r>
      <t>2020</t>
    </r>
    <r>
      <rPr>
        <b/>
        <sz val="11"/>
        <rFont val="宋体"/>
        <family val="3"/>
        <charset val="134"/>
      </rPr>
      <t>年计划</t>
    </r>
  </si>
  <si>
    <r>
      <rPr>
        <b/>
        <sz val="11"/>
        <rFont val="宋体"/>
        <family val="3"/>
        <charset val="134"/>
      </rPr>
      <t>本次调整增减额</t>
    </r>
  </si>
  <si>
    <r>
      <t>2020</t>
    </r>
    <r>
      <rPr>
        <b/>
        <sz val="11"/>
        <rFont val="宋体"/>
        <family val="3"/>
        <charset val="134"/>
      </rPr>
      <t>年调整后预算数比</t>
    </r>
    <r>
      <rPr>
        <b/>
        <sz val="11"/>
        <rFont val="Times New Roman"/>
        <family val="1"/>
      </rPr>
      <t>2019</t>
    </r>
    <r>
      <rPr>
        <b/>
        <sz val="11"/>
        <rFont val="宋体"/>
        <family val="3"/>
        <charset val="134"/>
      </rPr>
      <t>年预算数增减</t>
    </r>
  </si>
  <si>
    <r>
      <rPr>
        <b/>
        <sz val="11"/>
        <rFont val="宋体"/>
        <family val="3"/>
        <charset val="134"/>
      </rPr>
      <t>第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次</t>
    </r>
    <r>
      <rPr>
        <b/>
        <sz val="11"/>
        <rFont val="Times New Roman"/>
        <family val="1"/>
      </rPr>
      <t xml:space="preserve">           </t>
    </r>
    <r>
      <rPr>
        <b/>
        <sz val="11"/>
        <rFont val="宋体"/>
        <family val="3"/>
        <charset val="134"/>
      </rPr>
      <t>调整后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</si>
  <si>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</si>
  <si>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新增项目</t>
    </r>
  </si>
  <si>
    <r>
      <rPr>
        <b/>
        <sz val="11"/>
        <rFont val="宋体"/>
        <family val="3"/>
        <charset val="134"/>
      </rPr>
      <t>科目调整</t>
    </r>
  </si>
  <si>
    <r>
      <rPr>
        <b/>
        <sz val="11"/>
        <rFont val="宋体"/>
        <family val="3"/>
        <charset val="134"/>
      </rPr>
      <t>压减支出</t>
    </r>
  </si>
  <si>
    <r>
      <rPr>
        <b/>
        <sz val="11"/>
        <rFont val="宋体"/>
        <family val="3"/>
        <charset val="134"/>
      </rPr>
      <t>增减率</t>
    </r>
    <r>
      <rPr>
        <b/>
        <sz val="11"/>
        <rFont val="Times New Roman"/>
        <family val="1"/>
      </rPr>
      <t xml:space="preserve">(%) </t>
    </r>
  </si>
  <si>
    <r>
      <rPr>
        <sz val="12"/>
        <rFont val="宋体"/>
        <family val="3"/>
        <charset val="134"/>
      </rPr>
      <t>支出总计</t>
    </r>
  </si>
  <si>
    <r>
      <rPr>
        <b/>
        <sz val="12"/>
        <rFont val="宋体"/>
        <family val="3"/>
        <charset val="134"/>
      </rPr>
      <t>一、一般公共预算支出</t>
    </r>
  </si>
  <si>
    <r>
      <rPr>
        <sz val="12"/>
        <rFont val="宋体"/>
        <family val="3"/>
        <charset val="134"/>
      </rPr>
      <t>一般公共服务支出</t>
    </r>
  </si>
  <si>
    <r>
      <rPr>
        <sz val="12"/>
        <rFont val="宋体"/>
        <family val="3"/>
        <charset val="134"/>
      </rPr>
      <t>外交支出</t>
    </r>
  </si>
  <si>
    <r>
      <rPr>
        <sz val="12"/>
        <rFont val="宋体"/>
        <family val="3"/>
        <charset val="134"/>
      </rPr>
      <t>国防支出</t>
    </r>
  </si>
  <si>
    <r>
      <rPr>
        <sz val="12"/>
        <rFont val="宋体"/>
        <family val="3"/>
        <charset val="134"/>
      </rPr>
      <t>公共安全支出</t>
    </r>
  </si>
  <si>
    <r>
      <rPr>
        <sz val="12"/>
        <rFont val="宋体"/>
        <family val="3"/>
        <charset val="134"/>
      </rPr>
      <t>教育支出</t>
    </r>
  </si>
  <si>
    <r>
      <rPr>
        <sz val="12"/>
        <rFont val="宋体"/>
        <family val="3"/>
        <charset val="134"/>
      </rPr>
      <t>科学技术支出</t>
    </r>
  </si>
  <si>
    <r>
      <rPr>
        <sz val="12"/>
        <rFont val="宋体"/>
        <family val="3"/>
        <charset val="134"/>
      </rPr>
      <t>文化旅游体育与传媒支出</t>
    </r>
  </si>
  <si>
    <r>
      <rPr>
        <sz val="12"/>
        <rFont val="宋体"/>
        <family val="3"/>
        <charset val="134"/>
      </rPr>
      <t>社会保障和就业支出</t>
    </r>
  </si>
  <si>
    <r>
      <rPr>
        <sz val="12"/>
        <rFont val="宋体"/>
        <family val="3"/>
        <charset val="134"/>
      </rPr>
      <t>卫生健康支出</t>
    </r>
  </si>
  <si>
    <r>
      <rPr>
        <sz val="12"/>
        <rFont val="宋体"/>
        <family val="3"/>
        <charset val="134"/>
      </rPr>
      <t>节能环保支出</t>
    </r>
  </si>
  <si>
    <r>
      <rPr>
        <sz val="12"/>
        <rFont val="宋体"/>
        <family val="3"/>
        <charset val="134"/>
      </rPr>
      <t>城乡社区支出</t>
    </r>
  </si>
  <si>
    <r>
      <rPr>
        <sz val="12"/>
        <rFont val="宋体"/>
        <family val="3"/>
        <charset val="134"/>
      </rPr>
      <t>农林水支出</t>
    </r>
  </si>
  <si>
    <r>
      <rPr>
        <sz val="12"/>
        <rFont val="宋体"/>
        <family val="3"/>
        <charset val="134"/>
      </rPr>
      <t>交通运输支出</t>
    </r>
  </si>
  <si>
    <r>
      <rPr>
        <sz val="12"/>
        <rFont val="宋体"/>
        <family val="3"/>
        <charset val="134"/>
      </rPr>
      <t>资源勘探信息等支出</t>
    </r>
  </si>
  <si>
    <r>
      <rPr>
        <sz val="12"/>
        <rFont val="宋体"/>
        <family val="3"/>
        <charset val="134"/>
      </rPr>
      <t>商业服务业等支出</t>
    </r>
  </si>
  <si>
    <r>
      <rPr>
        <sz val="12"/>
        <rFont val="宋体"/>
        <family val="3"/>
        <charset val="134"/>
      </rPr>
      <t>金融支出</t>
    </r>
  </si>
  <si>
    <r>
      <rPr>
        <sz val="12"/>
        <rFont val="宋体"/>
        <family val="3"/>
        <charset val="134"/>
      </rPr>
      <t>援助其他地区支出</t>
    </r>
  </si>
  <si>
    <r>
      <rPr>
        <sz val="12"/>
        <rFont val="宋体"/>
        <family val="3"/>
        <charset val="134"/>
      </rPr>
      <t>自然资源海洋气象等支出</t>
    </r>
  </si>
  <si>
    <r>
      <rPr>
        <sz val="12"/>
        <rFont val="宋体"/>
        <family val="3"/>
        <charset val="134"/>
      </rPr>
      <t>住房保障支出</t>
    </r>
  </si>
  <si>
    <r>
      <rPr>
        <sz val="12"/>
        <rFont val="宋体"/>
        <family val="3"/>
        <charset val="134"/>
      </rPr>
      <t>粮油物资储备支出</t>
    </r>
  </si>
  <si>
    <r>
      <rPr>
        <sz val="12"/>
        <rFont val="宋体"/>
        <family val="3"/>
        <charset val="134"/>
      </rPr>
      <t>灾害防治及应急管理支出</t>
    </r>
  </si>
  <si>
    <r>
      <rPr>
        <sz val="12"/>
        <rFont val="宋体"/>
        <family val="3"/>
        <charset val="134"/>
      </rPr>
      <t>预备费</t>
    </r>
  </si>
  <si>
    <r>
      <rPr>
        <sz val="12"/>
        <rFont val="宋体"/>
        <family val="3"/>
        <charset val="134"/>
      </rPr>
      <t>债务付息支出</t>
    </r>
  </si>
  <si>
    <r>
      <rPr>
        <sz val="12"/>
        <rFont val="宋体"/>
        <family val="3"/>
        <charset val="134"/>
      </rPr>
      <t>债务发行费用支出</t>
    </r>
  </si>
  <si>
    <r>
      <rPr>
        <sz val="12"/>
        <rFont val="宋体"/>
        <family val="3"/>
        <charset val="134"/>
      </rPr>
      <t>其他支出</t>
    </r>
  </si>
  <si>
    <r>
      <rPr>
        <b/>
        <sz val="11"/>
        <rFont val="宋体"/>
        <family val="3"/>
        <charset val="134"/>
      </rPr>
      <t>预算项目</t>
    </r>
  </si>
  <si>
    <r>
      <rPr>
        <b/>
        <sz val="11"/>
        <rFont val="宋体"/>
        <family val="3"/>
        <charset val="134"/>
      </rPr>
      <t>拟压减</t>
    </r>
    <r>
      <rPr>
        <b/>
        <sz val="11"/>
        <rFont val="Times New Roman"/>
        <family val="1"/>
      </rPr>
      <t xml:space="preserve">         </t>
    </r>
    <r>
      <rPr>
        <b/>
        <sz val="11"/>
        <rFont val="宋体"/>
        <family val="3"/>
        <charset val="134"/>
      </rPr>
      <t>金额</t>
    </r>
  </si>
  <si>
    <r>
      <rPr>
        <b/>
        <sz val="11"/>
        <rFont val="宋体"/>
        <family val="3"/>
        <charset val="134"/>
      </rPr>
      <t>支出功能科目</t>
    </r>
  </si>
  <si>
    <r>
      <t>2019999</t>
    </r>
    <r>
      <rPr>
        <sz val="11"/>
        <rFont val="宋体"/>
        <family val="3"/>
        <charset val="134"/>
      </rPr>
      <t>其他一般公共服务支出</t>
    </r>
  </si>
  <si>
    <r>
      <t>2040202</t>
    </r>
    <r>
      <rPr>
        <sz val="11"/>
        <rFont val="宋体"/>
        <family val="3"/>
        <charset val="134"/>
      </rPr>
      <t>一般行政管理事务</t>
    </r>
  </si>
  <si>
    <r>
      <rPr>
        <b/>
        <sz val="11"/>
        <rFont val="宋体"/>
        <family val="3"/>
        <charset val="134"/>
      </rPr>
      <t>（一）一般公共预算支出</t>
    </r>
  </si>
  <si>
    <r>
      <t>2320301</t>
    </r>
    <r>
      <rPr>
        <sz val="11"/>
        <rFont val="宋体"/>
        <family val="3"/>
        <charset val="134"/>
      </rPr>
      <t>地方政府一般债券付息支出</t>
    </r>
  </si>
  <si>
    <r>
      <t>2011102</t>
    </r>
    <r>
      <rPr>
        <sz val="11"/>
        <rFont val="宋体"/>
        <family val="3"/>
        <charset val="134"/>
      </rPr>
      <t>一般行政管理事务</t>
    </r>
  </si>
  <si>
    <r>
      <t>2011302</t>
    </r>
    <r>
      <rPr>
        <sz val="11"/>
        <rFont val="宋体"/>
        <family val="3"/>
        <charset val="134"/>
      </rPr>
      <t>一般行政管理事务</t>
    </r>
  </si>
  <si>
    <r>
      <rPr>
        <b/>
        <sz val="11"/>
        <rFont val="宋体"/>
        <family val="3"/>
        <charset val="134"/>
      </rPr>
      <t>（二）转移性支出</t>
    </r>
  </si>
  <si>
    <r>
      <t>2300301</t>
    </r>
    <r>
      <rPr>
        <sz val="11"/>
        <rFont val="宋体"/>
        <family val="3"/>
        <charset val="134"/>
      </rPr>
      <t>一般公共服务</t>
    </r>
  </si>
  <si>
    <r>
      <t>2300308</t>
    </r>
    <r>
      <rPr>
        <sz val="11"/>
        <rFont val="宋体"/>
        <family val="3"/>
        <charset val="134"/>
      </rPr>
      <t>社会保障和就业</t>
    </r>
  </si>
  <si>
    <r>
      <rPr>
        <b/>
        <sz val="11"/>
        <rFont val="宋体"/>
        <family val="3"/>
        <charset val="134"/>
      </rPr>
      <t>项目</t>
    </r>
  </si>
  <si>
    <r>
      <rPr>
        <b/>
        <sz val="11"/>
        <rFont val="宋体"/>
        <family val="3"/>
        <charset val="134"/>
      </rPr>
      <t>金额</t>
    </r>
  </si>
  <si>
    <r>
      <rPr>
        <sz val="11"/>
        <rFont val="宋体"/>
        <family val="3"/>
        <charset val="134"/>
      </rPr>
      <t>一般公共预算支出总计</t>
    </r>
  </si>
  <si>
    <r>
      <rPr>
        <b/>
        <sz val="11"/>
        <rFont val="宋体"/>
        <family val="3"/>
        <charset val="134"/>
      </rPr>
      <t>一、一般性转移支付收入安排的支出</t>
    </r>
  </si>
  <si>
    <r>
      <rPr>
        <b/>
        <sz val="11"/>
        <rFont val="宋体"/>
        <family val="3"/>
        <charset val="134"/>
      </rPr>
      <t>（一）省界防疫检查经费</t>
    </r>
  </si>
  <si>
    <r>
      <t>1.</t>
    </r>
    <r>
      <rPr>
        <sz val="11"/>
        <rFont val="宋体"/>
        <family val="3"/>
        <charset val="134"/>
      </rPr>
      <t>新冠肺炎防疫检查经费（市公安局）</t>
    </r>
  </si>
  <si>
    <r>
      <t xml:space="preserve">2040299 </t>
    </r>
    <r>
      <rPr>
        <sz val="11"/>
        <rFont val="宋体"/>
        <family val="3"/>
        <charset val="134"/>
      </rPr>
      <t>其他公安支出</t>
    </r>
  </si>
  <si>
    <r>
      <t>2.</t>
    </r>
    <r>
      <rPr>
        <sz val="11"/>
        <rFont val="宋体"/>
        <family val="3"/>
        <charset val="134"/>
      </rPr>
      <t>新冠肺炎防疫检查公务用车运维费（市公安局）</t>
    </r>
  </si>
  <si>
    <r>
      <t xml:space="preserve">2140199 </t>
    </r>
    <r>
      <rPr>
        <sz val="11"/>
        <rFont val="宋体"/>
        <family val="3"/>
        <charset val="134"/>
      </rPr>
      <t>其他公路水路运输支出</t>
    </r>
  </si>
  <si>
    <r>
      <rPr>
        <b/>
        <sz val="11"/>
        <rFont val="宋体"/>
        <family val="3"/>
        <charset val="134"/>
      </rPr>
      <t>二、上年结余安排的支出</t>
    </r>
  </si>
  <si>
    <r>
      <rPr>
        <b/>
        <sz val="11"/>
        <rFont val="宋体"/>
        <family val="3"/>
        <charset val="134"/>
      </rPr>
      <t>（一）批复</t>
    </r>
    <r>
      <rPr>
        <b/>
        <sz val="11"/>
        <rFont val="Times New Roman"/>
        <family val="1"/>
      </rPr>
      <t>2019</t>
    </r>
    <r>
      <rPr>
        <b/>
        <sz val="11"/>
        <rFont val="宋体"/>
        <family val="3"/>
        <charset val="134"/>
      </rPr>
      <t>年核增补助安排的支出</t>
    </r>
  </si>
  <si>
    <r>
      <t>1.</t>
    </r>
    <r>
      <rPr>
        <sz val="11"/>
        <rFont val="宋体"/>
        <family val="3"/>
        <charset val="134"/>
      </rPr>
      <t>偿还市本级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年地方政府一般债券本金（市财政局）</t>
    </r>
  </si>
  <si>
    <r>
      <t>2310301</t>
    </r>
    <r>
      <rPr>
        <sz val="11"/>
        <rFont val="宋体"/>
        <family val="3"/>
        <charset val="134"/>
      </rPr>
      <t>地方政府一般债券还本支出</t>
    </r>
  </si>
  <si>
    <r>
      <t>2.</t>
    </r>
    <r>
      <rPr>
        <sz val="11"/>
        <rFont val="宋体"/>
        <family val="3"/>
        <charset val="134"/>
      </rPr>
      <t>公积金增值收益安排的支出（市住建局）</t>
    </r>
  </si>
  <si>
    <r>
      <t>2210106</t>
    </r>
    <r>
      <rPr>
        <sz val="11"/>
        <rFont val="宋体"/>
        <family val="3"/>
        <charset val="134"/>
      </rPr>
      <t>公共租赁住房</t>
    </r>
  </si>
  <si>
    <r>
      <t>3.</t>
    </r>
    <r>
      <rPr>
        <sz val="11"/>
        <rFont val="宋体"/>
        <family val="3"/>
        <charset val="134"/>
      </rPr>
      <t>民办教育发展专项资金（市教育局）</t>
    </r>
  </si>
  <si>
    <r>
      <t>2050299</t>
    </r>
    <r>
      <rPr>
        <sz val="11"/>
        <rFont val="宋体"/>
        <family val="3"/>
        <charset val="134"/>
      </rPr>
      <t>其他普通教育支出</t>
    </r>
  </si>
  <si>
    <r>
      <t>4.</t>
    </r>
    <r>
      <rPr>
        <sz val="11"/>
        <rFont val="宋体"/>
        <family val="3"/>
        <charset val="134"/>
      </rPr>
      <t>客家文化（梅州）生态保护实验区经费（市文化广电旅游局）</t>
    </r>
  </si>
  <si>
    <r>
      <t>2070199</t>
    </r>
    <r>
      <rPr>
        <sz val="11"/>
        <rFont val="宋体"/>
        <family val="3"/>
        <charset val="134"/>
      </rPr>
      <t>其他文化和旅游支出</t>
    </r>
  </si>
  <si>
    <r>
      <rPr>
        <b/>
        <sz val="11"/>
        <rFont val="宋体"/>
        <family val="3"/>
        <charset val="134"/>
      </rPr>
      <t>（二）以前年度教育费附加安排的支出</t>
    </r>
  </si>
  <si>
    <r>
      <t>1.</t>
    </r>
    <r>
      <rPr>
        <sz val="11"/>
        <rFont val="宋体"/>
        <family val="3"/>
        <charset val="134"/>
      </rPr>
      <t>改善办学条件专项资金（市曾宪梓中学）</t>
    </r>
  </si>
  <si>
    <r>
      <t>2.</t>
    </r>
    <r>
      <rPr>
        <sz val="11"/>
        <rFont val="宋体"/>
        <family val="3"/>
        <charset val="134"/>
      </rPr>
      <t>梅州市实验小学预备费（梅江区）</t>
    </r>
  </si>
  <si>
    <r>
      <t xml:space="preserve">2300305 </t>
    </r>
    <r>
      <rPr>
        <sz val="11"/>
        <rFont val="宋体"/>
        <family val="3"/>
        <charset val="134"/>
      </rPr>
      <t>教育</t>
    </r>
  </si>
  <si>
    <r>
      <t>3.</t>
    </r>
    <r>
      <rPr>
        <sz val="11"/>
        <rFont val="宋体"/>
        <family val="3"/>
        <charset val="134"/>
      </rPr>
      <t>梅江区实验小学教育经费（梅江区）</t>
    </r>
  </si>
  <si>
    <r>
      <t xml:space="preserve">2300245 </t>
    </r>
    <r>
      <rPr>
        <sz val="11"/>
        <rFont val="宋体"/>
        <family val="3"/>
        <charset val="134"/>
      </rPr>
      <t>教育共同财政事权转移支付支出</t>
    </r>
  </si>
  <si>
    <r>
      <t>4.</t>
    </r>
    <r>
      <rPr>
        <sz val="11"/>
        <rFont val="宋体"/>
        <family val="3"/>
        <charset val="134"/>
      </rPr>
      <t>梅州市实验小学开办费（梅江区）</t>
    </r>
  </si>
  <si>
    <r>
      <rPr>
        <b/>
        <sz val="11"/>
        <rFont val="宋体"/>
        <family val="3"/>
        <charset val="134"/>
      </rPr>
      <t>（三）</t>
    </r>
    <r>
      <rPr>
        <b/>
        <sz val="11"/>
        <rFont val="Times New Roman"/>
        <family val="1"/>
      </rPr>
      <t>2019</t>
    </r>
    <r>
      <rPr>
        <b/>
        <sz val="11"/>
        <rFont val="宋体"/>
        <family val="3"/>
        <charset val="134"/>
      </rPr>
      <t>年粤东西北新区基础设施补助安排的支出</t>
    </r>
  </si>
  <si>
    <r>
      <t>1.</t>
    </r>
    <r>
      <rPr>
        <sz val="11"/>
        <rFont val="宋体"/>
        <family val="3"/>
        <charset val="134"/>
      </rPr>
      <t>嘉应新区起步区四区土地综合整治项目资金（嘉应新区管委会）</t>
    </r>
  </si>
  <si>
    <r>
      <t xml:space="preserve">2129901 </t>
    </r>
    <r>
      <rPr>
        <sz val="11"/>
        <rFont val="宋体"/>
        <family val="3"/>
        <charset val="134"/>
      </rPr>
      <t>其他城乡社区支出</t>
    </r>
  </si>
  <si>
    <r>
      <t>2.</t>
    </r>
    <r>
      <rPr>
        <sz val="11"/>
        <rFont val="宋体"/>
        <family val="3"/>
        <charset val="134"/>
      </rPr>
      <t>芹洋半岛品牌战略发展区棚户区改造项目资金（嘉应新区管委会）</t>
    </r>
  </si>
  <si>
    <r>
      <t>3.</t>
    </r>
    <r>
      <rPr>
        <sz val="11"/>
        <rFont val="宋体"/>
        <family val="3"/>
        <charset val="134"/>
      </rPr>
      <t>江南新城棚户区改造安置房建设项目（嘉应新区管委会）</t>
    </r>
  </si>
  <si>
    <r>
      <rPr>
        <b/>
        <sz val="11"/>
        <rFont val="宋体"/>
        <family val="3"/>
        <charset val="134"/>
      </rPr>
      <t>三、新增一般债券资金安排的支出</t>
    </r>
  </si>
  <si>
    <r>
      <rPr>
        <sz val="11"/>
        <rFont val="宋体"/>
        <family val="3"/>
        <charset val="134"/>
      </rPr>
      <t>国道</t>
    </r>
    <r>
      <rPr>
        <sz val="11"/>
        <rFont val="Times New Roman"/>
        <family val="1"/>
      </rPr>
      <t>G206</t>
    </r>
    <r>
      <rPr>
        <sz val="11"/>
        <rFont val="宋体"/>
        <family val="3"/>
        <charset val="134"/>
      </rPr>
      <t>线梅城至畲江段改线工程（市公路事务中心）</t>
    </r>
  </si>
  <si>
    <r>
      <t>2120399</t>
    </r>
    <r>
      <rPr>
        <sz val="11"/>
        <rFont val="宋体"/>
        <family val="3"/>
        <charset val="134"/>
      </rPr>
      <t>其他城乡社区公共设施支出</t>
    </r>
  </si>
  <si>
    <r>
      <rPr>
        <b/>
        <sz val="11"/>
        <rFont val="宋体"/>
        <family val="3"/>
        <charset val="134"/>
      </rPr>
      <t>四、压减年初预算项目经费</t>
    </r>
  </si>
  <si>
    <r>
      <rPr>
        <sz val="11"/>
        <rFont val="宋体"/>
        <family val="3"/>
        <charset val="134"/>
      </rPr>
      <t>市直部门专项经费和重点项目支出</t>
    </r>
  </si>
  <si>
    <r>
      <rPr>
        <sz val="11"/>
        <rFont val="宋体"/>
        <family val="3"/>
        <charset val="134"/>
      </rPr>
      <t>详见附表</t>
    </r>
    <r>
      <rPr>
        <sz val="11"/>
        <rFont val="Times New Roman"/>
        <family val="1"/>
      </rPr>
      <t>3-1</t>
    </r>
  </si>
  <si>
    <r>
      <rPr>
        <sz val="11"/>
        <rFont val="宋体"/>
        <family val="3"/>
        <charset val="134"/>
      </rPr>
      <t>科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目</t>
    </r>
  </si>
  <si>
    <r>
      <t>2019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收入实绩</t>
    </r>
  </si>
  <si>
    <r>
      <t>2020</t>
    </r>
    <r>
      <rPr>
        <sz val="11"/>
        <rFont val="宋体"/>
        <family val="3"/>
        <charset val="134"/>
      </rPr>
      <t>年计划</t>
    </r>
  </si>
  <si>
    <r>
      <t>2020</t>
    </r>
    <r>
      <rPr>
        <sz val="11"/>
        <rFont val="宋体"/>
        <family val="3"/>
        <charset val="134"/>
      </rPr>
      <t>年调整后预算数比</t>
    </r>
    <r>
      <rPr>
        <sz val="11"/>
        <rFont val="Times New Roman"/>
        <family val="1"/>
      </rPr>
      <t>2019</t>
    </r>
    <r>
      <rPr>
        <sz val="11"/>
        <rFont val="宋体"/>
        <family val="3"/>
        <charset val="134"/>
      </rPr>
      <t>年收入实绩</t>
    </r>
  </si>
  <si>
    <r>
      <rPr>
        <sz val="11"/>
        <rFont val="宋体"/>
        <family val="3"/>
        <charset val="134"/>
      </rPr>
      <t>年初预算</t>
    </r>
  </si>
  <si>
    <r>
      <rPr>
        <sz val="11"/>
        <rFont val="宋体"/>
        <family val="3"/>
        <charset val="134"/>
      </rPr>
      <t>增减额</t>
    </r>
  </si>
  <si>
    <r>
      <rPr>
        <sz val="11"/>
        <rFont val="宋体"/>
        <family val="3"/>
        <charset val="134"/>
      </rPr>
      <t>增减率</t>
    </r>
    <r>
      <rPr>
        <sz val="11"/>
        <rFont val="Times New Roman"/>
        <family val="1"/>
      </rPr>
      <t>(%)</t>
    </r>
  </si>
  <si>
    <r>
      <rPr>
        <sz val="11"/>
        <rFont val="宋体"/>
        <family val="3"/>
        <charset val="134"/>
      </rPr>
      <t>一般公共预算收入总计</t>
    </r>
  </si>
  <si>
    <r>
      <rPr>
        <b/>
        <sz val="11"/>
        <rFont val="宋体"/>
        <family val="3"/>
        <charset val="134"/>
      </rPr>
      <t>一、一般公共预算收入</t>
    </r>
  </si>
  <si>
    <r>
      <rPr>
        <b/>
        <sz val="11"/>
        <rFont val="宋体"/>
        <family val="3"/>
        <charset val="134"/>
      </rPr>
      <t>（一）税收收入</t>
    </r>
  </si>
  <si>
    <r>
      <rPr>
        <sz val="11"/>
        <rFont val="宋体"/>
        <family val="3"/>
        <charset val="134"/>
      </rPr>
      <t>企业所得税</t>
    </r>
  </si>
  <si>
    <r>
      <rPr>
        <sz val="11"/>
        <rFont val="宋体"/>
        <family val="3"/>
        <charset val="134"/>
      </rPr>
      <t>企业所得税退税</t>
    </r>
  </si>
  <si>
    <r>
      <rPr>
        <sz val="11"/>
        <rFont val="宋体"/>
        <family val="3"/>
        <charset val="134"/>
      </rPr>
      <t>个人所得税</t>
    </r>
  </si>
  <si>
    <r>
      <rPr>
        <sz val="11"/>
        <rFont val="宋体"/>
        <family val="3"/>
        <charset val="134"/>
      </rPr>
      <t>资源税</t>
    </r>
  </si>
  <si>
    <r>
      <rPr>
        <sz val="11"/>
        <rFont val="宋体"/>
        <family val="3"/>
        <charset val="134"/>
      </rPr>
      <t>城市维护建设税</t>
    </r>
  </si>
  <si>
    <r>
      <rPr>
        <sz val="11"/>
        <rFont val="宋体"/>
        <family val="3"/>
        <charset val="134"/>
      </rPr>
      <t>房产税</t>
    </r>
  </si>
  <si>
    <r>
      <rPr>
        <sz val="11"/>
        <rFont val="宋体"/>
        <family val="3"/>
        <charset val="134"/>
      </rPr>
      <t>印花税</t>
    </r>
  </si>
  <si>
    <r>
      <rPr>
        <sz val="11"/>
        <rFont val="宋体"/>
        <family val="3"/>
        <charset val="134"/>
      </rPr>
      <t>城镇土地使用税</t>
    </r>
  </si>
  <si>
    <r>
      <rPr>
        <sz val="11"/>
        <rFont val="宋体"/>
        <family val="3"/>
        <charset val="134"/>
      </rPr>
      <t>土地增值税</t>
    </r>
  </si>
  <si>
    <r>
      <rPr>
        <sz val="11"/>
        <rFont val="宋体"/>
        <family val="3"/>
        <charset val="134"/>
      </rPr>
      <t>车船税</t>
    </r>
  </si>
  <si>
    <r>
      <rPr>
        <sz val="11"/>
        <rFont val="宋体"/>
        <family val="3"/>
        <charset val="134"/>
      </rPr>
      <t>耕地占用税</t>
    </r>
  </si>
  <si>
    <r>
      <rPr>
        <sz val="11"/>
        <rFont val="宋体"/>
        <family val="3"/>
        <charset val="134"/>
      </rPr>
      <t>契税</t>
    </r>
  </si>
  <si>
    <r>
      <rPr>
        <sz val="11"/>
        <rFont val="宋体"/>
        <family val="3"/>
        <charset val="134"/>
      </rPr>
      <t>烟叶税</t>
    </r>
  </si>
  <si>
    <r>
      <rPr>
        <sz val="11"/>
        <rFont val="宋体"/>
        <family val="3"/>
        <charset val="134"/>
      </rPr>
      <t>环境保护税</t>
    </r>
  </si>
  <si>
    <r>
      <rPr>
        <sz val="11"/>
        <rFont val="宋体"/>
        <family val="3"/>
        <charset val="134"/>
      </rPr>
      <t>其他税收收入</t>
    </r>
  </si>
  <si>
    <r>
      <rPr>
        <b/>
        <sz val="11"/>
        <rFont val="宋体"/>
        <family val="3"/>
        <charset val="134"/>
      </rPr>
      <t>（二）非税收入</t>
    </r>
  </si>
  <si>
    <r>
      <rPr>
        <sz val="11"/>
        <rFont val="宋体"/>
        <family val="3"/>
        <charset val="134"/>
      </rPr>
      <t>专项收入</t>
    </r>
  </si>
  <si>
    <r>
      <rPr>
        <sz val="11"/>
        <rFont val="宋体"/>
        <family val="3"/>
        <charset val="134"/>
      </rPr>
      <t>行政性收费收入</t>
    </r>
  </si>
  <si>
    <r>
      <rPr>
        <sz val="11"/>
        <rFont val="宋体"/>
        <family val="3"/>
        <charset val="134"/>
      </rPr>
      <t>罚没收入</t>
    </r>
  </si>
  <si>
    <r>
      <rPr>
        <sz val="11"/>
        <rFont val="宋体"/>
        <family val="3"/>
        <charset val="134"/>
      </rPr>
      <t>国有资本经营收入</t>
    </r>
  </si>
  <si>
    <r>
      <rPr>
        <sz val="11"/>
        <rFont val="宋体"/>
        <family val="3"/>
        <charset val="134"/>
      </rPr>
      <t>国有资源（资产）有偿使用收入</t>
    </r>
  </si>
  <si>
    <r>
      <rPr>
        <sz val="11"/>
        <rFont val="宋体"/>
        <family val="3"/>
        <charset val="134"/>
      </rPr>
      <t>捐赠收入</t>
    </r>
  </si>
  <si>
    <r>
      <rPr>
        <sz val="11"/>
        <rFont val="宋体"/>
        <family val="3"/>
        <charset val="134"/>
      </rPr>
      <t>政府住房基金收入</t>
    </r>
  </si>
  <si>
    <r>
      <rPr>
        <sz val="11"/>
        <rFont val="宋体"/>
        <family val="3"/>
        <charset val="134"/>
      </rPr>
      <t>其他收入</t>
    </r>
  </si>
  <si>
    <r>
      <rPr>
        <b/>
        <sz val="11"/>
        <rFont val="宋体"/>
        <family val="3"/>
        <charset val="134"/>
      </rPr>
      <t>二、转移性收入</t>
    </r>
  </si>
  <si>
    <r>
      <rPr>
        <sz val="11"/>
        <rFont val="宋体"/>
        <family val="3"/>
        <charset val="134"/>
      </rPr>
      <t>（一）返还性补助</t>
    </r>
  </si>
  <si>
    <r>
      <rPr>
        <sz val="11"/>
        <rFont val="宋体"/>
        <family val="3"/>
        <charset val="134"/>
      </rPr>
      <t>（二）一般性转移支付</t>
    </r>
  </si>
  <si>
    <r>
      <rPr>
        <sz val="11"/>
        <rFont val="宋体"/>
        <family val="3"/>
        <charset val="134"/>
      </rPr>
      <t>（三）专项转移支付</t>
    </r>
  </si>
  <si>
    <r>
      <rPr>
        <sz val="11"/>
        <rFont val="宋体"/>
        <family val="3"/>
        <charset val="134"/>
      </rPr>
      <t>（四）县上解收入</t>
    </r>
  </si>
  <si>
    <r>
      <rPr>
        <sz val="11"/>
        <rFont val="宋体"/>
        <family val="3"/>
        <charset val="134"/>
      </rPr>
      <t>（五）上年结余</t>
    </r>
  </si>
  <si>
    <r>
      <rPr>
        <sz val="11"/>
        <rFont val="宋体"/>
        <family val="3"/>
        <charset val="134"/>
      </rPr>
      <t>（六）调入资金</t>
    </r>
  </si>
  <si>
    <r>
      <rPr>
        <sz val="11"/>
        <rFont val="宋体"/>
        <family val="3"/>
        <charset val="134"/>
      </rPr>
      <t>政府性基金调入</t>
    </r>
  </si>
  <si>
    <r>
      <rPr>
        <sz val="11"/>
        <rFont val="宋体"/>
        <family val="3"/>
        <charset val="134"/>
      </rPr>
      <t>从其他资金调入</t>
    </r>
  </si>
  <si>
    <r>
      <rPr>
        <sz val="11"/>
        <rFont val="宋体"/>
        <family val="3"/>
        <charset val="134"/>
      </rPr>
      <t>（七）动用预算稳定调节基金</t>
    </r>
  </si>
  <si>
    <r>
      <rPr>
        <sz val="11"/>
        <rFont val="宋体"/>
        <family val="3"/>
        <charset val="134"/>
      </rPr>
      <t>（八）地方政府一般债务转贷收入</t>
    </r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</si>
  <si>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</si>
  <si>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金额</t>
    </r>
  </si>
  <si>
    <r>
      <rPr>
        <sz val="12"/>
        <rFont val="宋体"/>
        <family val="3"/>
        <charset val="134"/>
      </rPr>
      <t>一般公共预算收入总计</t>
    </r>
  </si>
  <si>
    <r>
      <rPr>
        <b/>
        <sz val="12"/>
        <rFont val="宋体"/>
        <family val="3"/>
        <charset val="134"/>
      </rPr>
      <t>一、一般公共预算收入</t>
    </r>
  </si>
  <si>
    <r>
      <rPr>
        <sz val="12"/>
        <rFont val="宋体"/>
        <family val="3"/>
        <charset val="134"/>
      </rPr>
      <t>（一）税收收入</t>
    </r>
  </si>
  <si>
    <r>
      <rPr>
        <sz val="12"/>
        <rFont val="宋体"/>
        <family val="3"/>
        <charset val="134"/>
      </rPr>
      <t>（二）非税收入</t>
    </r>
  </si>
  <si>
    <r>
      <rPr>
        <b/>
        <sz val="11"/>
        <rFont val="宋体"/>
        <family val="3"/>
        <charset val="134"/>
      </rPr>
      <t>（一）一般性转移支付</t>
    </r>
  </si>
  <si>
    <r>
      <t>1.</t>
    </r>
    <r>
      <rPr>
        <sz val="11"/>
        <rFont val="宋体"/>
        <family val="3"/>
        <charset val="134"/>
      </rPr>
      <t>清算</t>
    </r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年农业转移人口市民化奖励资金（粤财预</t>
    </r>
    <r>
      <rPr>
        <sz val="11"/>
        <rFont val="Times New Roman"/>
        <family val="1"/>
      </rPr>
      <t>[2020]36</t>
    </r>
    <r>
      <rPr>
        <sz val="11"/>
        <rFont val="宋体"/>
        <family val="3"/>
        <charset val="134"/>
      </rPr>
      <t>号）</t>
    </r>
  </si>
  <si>
    <r>
      <t>2.</t>
    </r>
    <r>
      <rPr>
        <sz val="11"/>
        <rFont val="宋体"/>
        <family val="3"/>
        <charset val="134"/>
      </rPr>
      <t>省界防疫检查相关经费（粤财预</t>
    </r>
    <r>
      <rPr>
        <sz val="11"/>
        <rFont val="Times New Roman"/>
        <family val="1"/>
      </rPr>
      <t>[2020]14</t>
    </r>
    <r>
      <rPr>
        <sz val="11"/>
        <rFont val="宋体"/>
        <family val="3"/>
        <charset val="134"/>
      </rPr>
      <t>号）</t>
    </r>
  </si>
  <si>
    <r>
      <rPr>
        <b/>
        <sz val="11"/>
        <rFont val="宋体"/>
        <family val="3"/>
        <charset val="134"/>
      </rPr>
      <t>（二）上年结余</t>
    </r>
  </si>
  <si>
    <r>
      <t>1.</t>
    </r>
    <r>
      <rPr>
        <sz val="11"/>
        <rFont val="宋体"/>
        <family val="3"/>
        <charset val="134"/>
      </rPr>
      <t>批复</t>
    </r>
    <r>
      <rPr>
        <sz val="11"/>
        <rFont val="Times New Roman"/>
        <family val="1"/>
      </rPr>
      <t>2019</t>
    </r>
    <r>
      <rPr>
        <sz val="11"/>
        <rFont val="宋体"/>
        <family val="3"/>
        <charset val="134"/>
      </rPr>
      <t>年决算核增补助</t>
    </r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</si>
  <si>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r>
      <rPr>
        <sz val="11"/>
        <rFont val="Times New Roman"/>
        <family val="1"/>
      </rPr>
      <t>2019</t>
    </r>
    <r>
      <rPr>
        <sz val="11"/>
        <rFont val="宋体"/>
        <family val="3"/>
        <charset val="134"/>
      </rPr>
      <t>年度卷烟工业企业所得税返还（粤财预</t>
    </r>
    <r>
      <rPr>
        <sz val="11"/>
        <rFont val="Times New Roman"/>
        <family val="1"/>
      </rPr>
      <t>[2020]18</t>
    </r>
    <r>
      <rPr>
        <sz val="11"/>
        <rFont val="宋体"/>
        <family val="3"/>
        <charset val="134"/>
      </rPr>
      <t>号）</t>
    </r>
  </si>
  <si>
    <r>
      <t>2.</t>
    </r>
    <r>
      <rPr>
        <sz val="11"/>
        <rFont val="宋体"/>
        <family val="3"/>
        <charset val="134"/>
      </rPr>
      <t>以前年度教育费附加结转收入</t>
    </r>
  </si>
  <si>
    <r>
      <t>3.2019</t>
    </r>
    <r>
      <rPr>
        <sz val="11"/>
        <rFont val="宋体"/>
        <family val="3"/>
        <charset val="134"/>
      </rPr>
      <t>年粤东西北新区基础设施补助结转收入</t>
    </r>
  </si>
  <si>
    <r>
      <rPr>
        <b/>
        <sz val="11"/>
        <rFont val="宋体"/>
        <family val="3"/>
        <charset val="134"/>
      </rPr>
      <t>（三）债务转贷收入</t>
    </r>
  </si>
  <si>
    <r>
      <rPr>
        <sz val="11"/>
        <rFont val="宋体"/>
        <family val="3"/>
        <charset val="134"/>
      </rPr>
      <t>新增一般债券（粤财债</t>
    </r>
    <r>
      <rPr>
        <sz val="11"/>
        <rFont val="Times New Roman"/>
        <family val="1"/>
      </rPr>
      <t>[2020]35</t>
    </r>
    <r>
      <rPr>
        <sz val="11"/>
        <rFont val="宋体"/>
        <family val="3"/>
        <charset val="134"/>
      </rPr>
      <t>号）</t>
    </r>
  </si>
  <si>
    <r>
      <rPr>
        <b/>
        <sz val="11"/>
        <rFont val="宋体"/>
        <family val="3"/>
        <charset val="134"/>
      </rPr>
      <t>（四）调入资金</t>
    </r>
  </si>
  <si>
    <t>国有资本经营调入</t>
  </si>
  <si>
    <t xml:space="preserve"> </t>
    <phoneticPr fontId="40" type="noConversion"/>
  </si>
  <si>
    <t xml:space="preserve"> </t>
    <phoneticPr fontId="40" type="noConversion"/>
  </si>
  <si>
    <t>附表7</t>
    <phoneticPr fontId="22" type="noConversion"/>
  </si>
  <si>
    <t>2020年市级国有资本经营预算收入调整表</t>
    <phoneticPr fontId="40" type="noConversion"/>
  </si>
  <si>
    <r>
      <rPr>
        <b/>
        <sz val="12"/>
        <rFont val="宋体"/>
        <family val="3"/>
        <charset val="134"/>
      </rPr>
      <t>科目名称（填列至项级科目）</t>
    </r>
  </si>
  <si>
    <r>
      <t>2019</t>
    </r>
    <r>
      <rPr>
        <b/>
        <sz val="12"/>
        <rFont val="宋体"/>
        <family val="3"/>
        <charset val="134"/>
      </rPr>
      <t>年
执行数</t>
    </r>
    <phoneticPr fontId="40" type="noConversion"/>
  </si>
  <si>
    <r>
      <t>2020</t>
    </r>
    <r>
      <rPr>
        <b/>
        <sz val="12"/>
        <rFont val="宋体"/>
        <family val="3"/>
        <charset val="134"/>
      </rPr>
      <t>年计划</t>
    </r>
    <phoneticPr fontId="40" type="noConversion"/>
  </si>
  <si>
    <r>
      <rPr>
        <b/>
        <sz val="12"/>
        <rFont val="宋体"/>
        <family val="3"/>
        <charset val="134"/>
      </rPr>
      <t>年初预算</t>
    </r>
    <phoneticPr fontId="40" type="noConversion"/>
  </si>
  <si>
    <r>
      <rPr>
        <b/>
        <sz val="12"/>
        <rFont val="宋体"/>
        <family val="3"/>
        <charset val="134"/>
      </rPr>
      <t>增减额</t>
    </r>
    <phoneticPr fontId="40" type="noConversion"/>
  </si>
  <si>
    <r>
      <rPr>
        <b/>
        <sz val="12"/>
        <rFont val="宋体"/>
        <family val="3"/>
        <charset val="134"/>
      </rPr>
      <t>增减率</t>
    </r>
    <r>
      <rPr>
        <b/>
        <sz val="12"/>
        <rFont val="Times New Roman"/>
        <family val="1"/>
      </rPr>
      <t>%</t>
    </r>
    <phoneticPr fontId="40" type="noConversion"/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</si>
  <si>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  </t>
    </r>
    <r>
      <rPr>
        <b/>
        <sz val="12"/>
        <rFont val="宋体"/>
        <family val="3"/>
        <charset val="134"/>
      </rPr>
      <t>计</t>
    </r>
  </si>
  <si>
    <r>
      <rPr>
        <b/>
        <sz val="12"/>
        <rFont val="宋体"/>
        <family val="3"/>
        <charset val="134"/>
      </rPr>
      <t>国有资本经营预算支出</t>
    </r>
  </si>
  <si>
    <r>
      <t xml:space="preserve">  </t>
    </r>
    <r>
      <rPr>
        <b/>
        <sz val="12"/>
        <rFont val="宋体"/>
        <family val="3"/>
        <charset val="134"/>
      </rPr>
      <t>解决历史遗留问题及改革成本支出</t>
    </r>
  </si>
  <si>
    <r>
      <t xml:space="preserve">    </t>
    </r>
    <r>
      <rPr>
        <sz val="12"/>
        <rFont val="宋体"/>
        <family val="3"/>
        <charset val="134"/>
      </rPr>
      <t>厂办大集体改革支出</t>
    </r>
  </si>
  <si>
    <r>
      <t xml:space="preserve">    “</t>
    </r>
    <r>
      <rPr>
        <sz val="12"/>
        <rFont val="宋体"/>
        <family val="3"/>
        <charset val="134"/>
      </rPr>
      <t>三供一业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移交补助支出</t>
    </r>
  </si>
  <si>
    <r>
      <t xml:space="preserve">    </t>
    </r>
    <r>
      <rPr>
        <sz val="12"/>
        <rFont val="宋体"/>
        <family val="3"/>
        <charset val="134"/>
      </rPr>
      <t>国有企业办职教幼教补助支出</t>
    </r>
  </si>
  <si>
    <r>
      <t xml:space="preserve">    </t>
    </r>
    <r>
      <rPr>
        <sz val="12"/>
        <rFont val="宋体"/>
        <family val="3"/>
        <charset val="134"/>
      </rPr>
      <t>国有企业办公共服务机构移交补助支出</t>
    </r>
  </si>
  <si>
    <r>
      <t xml:space="preserve">    </t>
    </r>
    <r>
      <rPr>
        <sz val="12"/>
        <rFont val="宋体"/>
        <family val="3"/>
        <charset val="134"/>
      </rPr>
      <t>国有企业退休人员社会化管理补助支出</t>
    </r>
  </si>
  <si>
    <r>
      <t xml:space="preserve">    </t>
    </r>
    <r>
      <rPr>
        <sz val="12"/>
        <rFont val="宋体"/>
        <family val="3"/>
        <charset val="134"/>
      </rPr>
      <t>国有企业棚户区改造支出</t>
    </r>
  </si>
  <si>
    <r>
      <t xml:space="preserve">    </t>
    </r>
    <r>
      <rPr>
        <sz val="12"/>
        <rFont val="宋体"/>
        <family val="3"/>
        <charset val="134"/>
      </rPr>
      <t>国有企业改革成本支出</t>
    </r>
  </si>
  <si>
    <r>
      <t xml:space="preserve">    </t>
    </r>
    <r>
      <rPr>
        <sz val="12"/>
        <rFont val="宋体"/>
        <family val="3"/>
        <charset val="134"/>
      </rPr>
      <t>离休干部医药费补助支出</t>
    </r>
  </si>
  <si>
    <r>
      <t xml:space="preserve">    </t>
    </r>
    <r>
      <rPr>
        <sz val="12"/>
        <rFont val="宋体"/>
        <family val="3"/>
        <charset val="134"/>
      </rPr>
      <t>其他解决历史遗留问题及改革成本支出</t>
    </r>
  </si>
  <si>
    <r>
      <t xml:space="preserve">  </t>
    </r>
    <r>
      <rPr>
        <b/>
        <sz val="12"/>
        <rFont val="宋体"/>
        <family val="3"/>
        <charset val="134"/>
      </rPr>
      <t>国有企业资本金注入</t>
    </r>
  </si>
  <si>
    <r>
      <t xml:space="preserve">    </t>
    </r>
    <r>
      <rPr>
        <sz val="12"/>
        <rFont val="宋体"/>
        <family val="3"/>
        <charset val="134"/>
      </rPr>
      <t>国有经济结构调整支出</t>
    </r>
  </si>
  <si>
    <r>
      <t xml:space="preserve">    </t>
    </r>
    <r>
      <rPr>
        <sz val="12"/>
        <rFont val="宋体"/>
        <family val="3"/>
        <charset val="134"/>
      </rPr>
      <t>公益性设施投资支出</t>
    </r>
  </si>
  <si>
    <r>
      <t xml:space="preserve">    </t>
    </r>
    <r>
      <rPr>
        <sz val="12"/>
        <rFont val="宋体"/>
        <family val="3"/>
        <charset val="134"/>
      </rPr>
      <t>前瞻性战略性产业发展</t>
    </r>
  </si>
  <si>
    <r>
      <t xml:space="preserve">    </t>
    </r>
    <r>
      <rPr>
        <sz val="12"/>
        <rFont val="宋体"/>
        <family val="3"/>
        <charset val="134"/>
      </rPr>
      <t>生态环境保护支出</t>
    </r>
  </si>
  <si>
    <r>
      <t xml:space="preserve">    </t>
    </r>
    <r>
      <rPr>
        <sz val="12"/>
        <rFont val="宋体"/>
        <family val="3"/>
        <charset val="134"/>
      </rPr>
      <t>支持科技进步支出</t>
    </r>
  </si>
  <si>
    <r>
      <t xml:space="preserve">    </t>
    </r>
    <r>
      <rPr>
        <sz val="12"/>
        <rFont val="宋体"/>
        <family val="3"/>
        <charset val="134"/>
      </rPr>
      <t>保障国家经济安全支持</t>
    </r>
  </si>
  <si>
    <r>
      <t xml:space="preserve">    </t>
    </r>
    <r>
      <rPr>
        <sz val="12"/>
        <rFont val="宋体"/>
        <family val="3"/>
        <charset val="134"/>
      </rPr>
      <t>对外投资合作支出</t>
    </r>
  </si>
  <si>
    <r>
      <t xml:space="preserve">    </t>
    </r>
    <r>
      <rPr>
        <sz val="12"/>
        <rFont val="宋体"/>
        <family val="3"/>
        <charset val="134"/>
      </rPr>
      <t>其他国有企业资本金注入</t>
    </r>
  </si>
  <si>
    <r>
      <t xml:space="preserve">  </t>
    </r>
    <r>
      <rPr>
        <b/>
        <sz val="12"/>
        <rFont val="宋体"/>
        <family val="3"/>
        <charset val="134"/>
      </rPr>
      <t>国有企业政策性补贴</t>
    </r>
  </si>
  <si>
    <r>
      <t xml:space="preserve">    </t>
    </r>
    <r>
      <rPr>
        <sz val="12"/>
        <rFont val="宋体"/>
        <family val="3"/>
        <charset val="134"/>
      </rPr>
      <t>国有企业政策性补贴</t>
    </r>
  </si>
  <si>
    <r>
      <t xml:space="preserve">  </t>
    </r>
    <r>
      <rPr>
        <b/>
        <sz val="12"/>
        <rFont val="宋体"/>
        <family val="3"/>
        <charset val="134"/>
      </rPr>
      <t>其他国有资本经营预算支出</t>
    </r>
  </si>
  <si>
    <r>
      <t xml:space="preserve">    </t>
    </r>
    <r>
      <rPr>
        <sz val="12"/>
        <rFont val="宋体"/>
        <family val="3"/>
        <charset val="134"/>
      </rPr>
      <t>其他国有资本经营预算支出</t>
    </r>
  </si>
  <si>
    <r>
      <rPr>
        <b/>
        <sz val="12"/>
        <rFont val="宋体"/>
        <family val="3"/>
        <charset val="134"/>
      </rPr>
      <t>转移性支出</t>
    </r>
  </si>
  <si>
    <r>
      <t xml:space="preserve">  </t>
    </r>
    <r>
      <rPr>
        <b/>
        <sz val="12"/>
        <rFont val="宋体"/>
        <family val="3"/>
        <charset val="134"/>
      </rPr>
      <t>国有资本经营预算转移支付</t>
    </r>
  </si>
  <si>
    <r>
      <t xml:space="preserve">    </t>
    </r>
    <r>
      <rPr>
        <sz val="12"/>
        <rFont val="宋体"/>
        <family val="3"/>
        <charset val="134"/>
      </rPr>
      <t>国有资本经营预算转移支付支出</t>
    </r>
  </si>
  <si>
    <r>
      <t xml:space="preserve">  </t>
    </r>
    <r>
      <rPr>
        <b/>
        <sz val="12"/>
        <rFont val="宋体"/>
        <family val="3"/>
        <charset val="134"/>
      </rPr>
      <t>调出资金</t>
    </r>
  </si>
  <si>
    <r>
      <t xml:space="preserve">    </t>
    </r>
    <r>
      <rPr>
        <sz val="12"/>
        <rFont val="宋体"/>
        <family val="3"/>
        <charset val="134"/>
      </rPr>
      <t>国有资本经营预算调出资金</t>
    </r>
  </si>
  <si>
    <t>附表8</t>
    <phoneticPr fontId="22" type="noConversion"/>
  </si>
  <si>
    <r>
      <rPr>
        <sz val="12"/>
        <rFont val="宋体"/>
        <family val="3"/>
        <charset val="134"/>
      </rPr>
      <t>单位：万元</t>
    </r>
  </si>
  <si>
    <t>2020年市级国有资本经营预算支出调整表</t>
    <phoneticPr fontId="40" type="noConversion"/>
  </si>
  <si>
    <r>
      <rPr>
        <b/>
        <sz val="12"/>
        <rFont val="宋体"/>
        <family val="3"/>
        <charset val="134"/>
      </rPr>
      <t>科目名称</t>
    </r>
  </si>
  <si>
    <r>
      <rPr>
        <b/>
        <sz val="12"/>
        <rFont val="宋体"/>
        <family val="3"/>
        <charset val="134"/>
      </rPr>
      <t>一、利润收入</t>
    </r>
  </si>
  <si>
    <r>
      <rPr>
        <b/>
        <sz val="12"/>
        <rFont val="宋体"/>
        <family val="3"/>
        <charset val="134"/>
      </rPr>
      <t>二、股利、股息收入</t>
    </r>
  </si>
  <si>
    <r>
      <rPr>
        <b/>
        <sz val="12"/>
        <rFont val="宋体"/>
        <family val="3"/>
        <charset val="134"/>
      </rPr>
      <t>三、产权转让收入</t>
    </r>
  </si>
  <si>
    <r>
      <rPr>
        <b/>
        <sz val="12"/>
        <rFont val="宋体"/>
        <family val="3"/>
        <charset val="134"/>
      </rPr>
      <t>四、清算收入</t>
    </r>
  </si>
  <si>
    <r>
      <rPr>
        <b/>
        <sz val="12"/>
        <rFont val="宋体"/>
        <family val="3"/>
        <charset val="134"/>
      </rPr>
      <t>五、其他国有资本经营预算收入</t>
    </r>
  </si>
  <si>
    <r>
      <rPr>
        <b/>
        <sz val="12"/>
        <rFont val="宋体"/>
        <family val="3"/>
        <charset val="134"/>
      </rPr>
      <t>六、国有资本经营预算转移支付收入</t>
    </r>
  </si>
  <si>
    <r>
      <t>2020</t>
    </r>
    <r>
      <rPr>
        <b/>
        <sz val="12"/>
        <rFont val="宋体"/>
        <family val="3"/>
        <charset val="134"/>
      </rPr>
      <t>年计划</t>
    </r>
    <phoneticPr fontId="40" type="noConversion"/>
  </si>
  <si>
    <r>
      <rPr>
        <b/>
        <sz val="12"/>
        <rFont val="宋体"/>
        <family val="3"/>
        <charset val="134"/>
      </rPr>
      <t>年初预算</t>
    </r>
    <phoneticPr fontId="40" type="noConversion"/>
  </si>
  <si>
    <r>
      <rPr>
        <b/>
        <sz val="12"/>
        <rFont val="宋体"/>
        <family val="3"/>
        <charset val="134"/>
      </rPr>
      <t>增减额</t>
    </r>
    <phoneticPr fontId="40" type="noConversion"/>
  </si>
  <si>
    <r>
      <rPr>
        <b/>
        <sz val="12"/>
        <rFont val="宋体"/>
        <family val="3"/>
        <charset val="134"/>
      </rPr>
      <t>合计</t>
    </r>
    <phoneticPr fontId="22" type="noConversion"/>
  </si>
  <si>
    <r>
      <rPr>
        <sz val="12"/>
        <rFont val="宋体"/>
        <family val="3"/>
        <charset val="134"/>
      </rPr>
      <t>金融企业利润收入</t>
    </r>
    <phoneticPr fontId="40" type="noConversion"/>
  </si>
  <si>
    <r>
      <rPr>
        <sz val="12"/>
        <rFont val="宋体"/>
        <family val="3"/>
        <charset val="134"/>
      </rPr>
      <t>烟草企业利润收入</t>
    </r>
    <phoneticPr fontId="40" type="noConversion"/>
  </si>
  <si>
    <r>
      <rPr>
        <sz val="12"/>
        <rFont val="宋体"/>
        <family val="3"/>
        <charset val="134"/>
      </rPr>
      <t>有色冶金采掘企业收入</t>
    </r>
    <phoneticPr fontId="40" type="noConversion"/>
  </si>
  <si>
    <r>
      <rPr>
        <sz val="12"/>
        <rFont val="宋体"/>
        <family val="3"/>
        <charset val="134"/>
      </rPr>
      <t>建筑施工企业利润收入</t>
    </r>
    <phoneticPr fontId="40" type="noConversion"/>
  </si>
  <si>
    <r>
      <rPr>
        <sz val="12"/>
        <rFont val="宋体"/>
        <family val="3"/>
        <charset val="134"/>
      </rPr>
      <t>其他国有资本经营预算企业利润收入</t>
    </r>
    <phoneticPr fontId="40" type="noConversion"/>
  </si>
  <si>
    <r>
      <rPr>
        <sz val="12"/>
        <rFont val="宋体"/>
        <family val="3"/>
        <charset val="134"/>
      </rPr>
      <t>国有控股公司股利、股息收入</t>
    </r>
    <phoneticPr fontId="40" type="noConversion"/>
  </si>
  <si>
    <r>
      <rPr>
        <sz val="12"/>
        <rFont val="宋体"/>
        <family val="3"/>
        <charset val="134"/>
      </rPr>
      <t>国有参股公司股利、股息收入</t>
    </r>
    <phoneticPr fontId="40" type="noConversion"/>
  </si>
  <si>
    <r>
      <rPr>
        <sz val="12"/>
        <rFont val="宋体"/>
        <family val="3"/>
        <charset val="134"/>
      </rPr>
      <t>其他国有资本经营预算企业股利、股息收入</t>
    </r>
    <phoneticPr fontId="40" type="noConversion"/>
  </si>
  <si>
    <r>
      <rPr>
        <sz val="12"/>
        <rFont val="宋体"/>
        <family val="3"/>
        <charset val="134"/>
      </rPr>
      <t>其他国有股减持收入</t>
    </r>
    <phoneticPr fontId="40" type="noConversion"/>
  </si>
  <si>
    <r>
      <rPr>
        <sz val="12"/>
        <rFont val="宋体"/>
        <family val="3"/>
        <charset val="134"/>
      </rPr>
      <t>国有股权、股份转让收入</t>
    </r>
    <phoneticPr fontId="40" type="noConversion"/>
  </si>
  <si>
    <r>
      <rPr>
        <sz val="12"/>
        <rFont val="宋体"/>
        <family val="3"/>
        <charset val="134"/>
      </rPr>
      <t>国有独资企业产权转让收入</t>
    </r>
    <phoneticPr fontId="40" type="noConversion"/>
  </si>
  <si>
    <r>
      <rPr>
        <sz val="12"/>
        <rFont val="宋体"/>
        <family val="3"/>
        <charset val="134"/>
      </rPr>
      <t>金融类企业国有股减持收入</t>
    </r>
    <phoneticPr fontId="40" type="noConversion"/>
  </si>
  <si>
    <r>
      <rPr>
        <sz val="12"/>
        <rFont val="宋体"/>
        <family val="3"/>
        <charset val="134"/>
      </rPr>
      <t>其他国有资本经营预算企业产权转让收入</t>
    </r>
    <phoneticPr fontId="40" type="noConversion"/>
  </si>
  <si>
    <r>
      <rPr>
        <sz val="12"/>
        <rFont val="宋体"/>
        <family val="3"/>
        <charset val="134"/>
      </rPr>
      <t>国有股权、股份清算收入</t>
    </r>
    <phoneticPr fontId="40" type="noConversion"/>
  </si>
  <si>
    <r>
      <rPr>
        <sz val="12"/>
        <rFont val="宋体"/>
        <family val="3"/>
        <charset val="134"/>
      </rPr>
      <t>国有独资企业清算收入</t>
    </r>
    <phoneticPr fontId="40" type="noConversion"/>
  </si>
  <si>
    <r>
      <rPr>
        <sz val="12"/>
        <rFont val="宋体"/>
        <family val="3"/>
        <charset val="134"/>
      </rPr>
      <t>其他国有资本经营预算企业清算收入</t>
    </r>
    <phoneticPr fontId="40" type="noConversion"/>
  </si>
  <si>
    <r>
      <rPr>
        <sz val="11"/>
        <rFont val="宋体"/>
        <family val="3"/>
        <charset val="134"/>
      </rPr>
      <t>本次</t>
    </r>
    <r>
      <rPr>
        <sz val="11"/>
        <rFont val="Times New Roman"/>
        <family val="1"/>
      </rPr>
      <t xml:space="preserve">            </t>
    </r>
    <r>
      <rPr>
        <sz val="11"/>
        <rFont val="宋体"/>
        <family val="3"/>
        <charset val="134"/>
      </rPr>
      <t>调整后</t>
    </r>
    <phoneticPr fontId="22" type="noConversion"/>
  </si>
  <si>
    <r>
      <rPr>
        <sz val="11"/>
        <rFont val="宋体"/>
        <family val="3"/>
        <charset val="134"/>
      </rPr>
      <t>国有资本经营调入</t>
    </r>
    <phoneticPr fontId="22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</si>
  <si>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 xml:space="preserve">              </t>
    </r>
    <r>
      <rPr>
        <sz val="11"/>
        <rFont val="宋体"/>
        <family val="3"/>
        <charset val="134"/>
      </rPr>
      <t>调整后</t>
    </r>
    <phoneticPr fontId="22" type="noConversion"/>
  </si>
  <si>
    <r>
      <t>2020</t>
    </r>
    <r>
      <rPr>
        <b/>
        <sz val="12"/>
        <rFont val="宋体"/>
        <family val="3"/>
        <charset val="134"/>
      </rPr>
      <t>年调整后预算数比</t>
    </r>
    <r>
      <rPr>
        <b/>
        <sz val="12"/>
        <rFont val="Times New Roman"/>
        <family val="1"/>
      </rPr>
      <t>2019</t>
    </r>
    <r>
      <rPr>
        <b/>
        <sz val="12"/>
        <rFont val="宋体"/>
        <family val="3"/>
        <charset val="134"/>
      </rPr>
      <t>年预算数</t>
    </r>
    <phoneticPr fontId="22" type="noConversion"/>
  </si>
  <si>
    <r>
      <t>2019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        </t>
    </r>
    <r>
      <rPr>
        <b/>
        <sz val="12"/>
        <rFont val="宋体"/>
        <family val="3"/>
        <charset val="134"/>
      </rPr>
      <t>预算数</t>
    </r>
    <phoneticPr fontId="40" type="noConversion"/>
  </si>
  <si>
    <r>
      <t>2020</t>
    </r>
    <r>
      <rPr>
        <b/>
        <sz val="12"/>
        <rFont val="宋体"/>
        <family val="3"/>
        <charset val="134"/>
      </rPr>
      <t>年调整后预算数比</t>
    </r>
    <r>
      <rPr>
        <b/>
        <sz val="12"/>
        <rFont val="Times New Roman"/>
        <family val="1"/>
      </rPr>
      <t>2019</t>
    </r>
    <r>
      <rPr>
        <b/>
        <sz val="12"/>
        <rFont val="宋体"/>
        <family val="3"/>
        <charset val="134"/>
      </rPr>
      <t>年预算数</t>
    </r>
    <phoneticPr fontId="40" type="noConversion"/>
  </si>
  <si>
    <r>
      <rPr>
        <b/>
        <sz val="12"/>
        <rFont val="宋体"/>
        <family val="3"/>
        <charset val="134"/>
      </rPr>
      <t>增减率</t>
    </r>
    <r>
      <rPr>
        <b/>
        <sz val="12"/>
        <rFont val="Times New Roman"/>
        <family val="1"/>
      </rPr>
      <t>%</t>
    </r>
    <phoneticPr fontId="40" type="noConversion"/>
  </si>
  <si>
    <t>单位：万元</t>
    <phoneticPr fontId="22" type="noConversion"/>
  </si>
  <si>
    <t>增值税</t>
    <phoneticPr fontId="22" type="noConversion"/>
  </si>
  <si>
    <t>本次调整           增减额</t>
    <phoneticPr fontId="22" type="noConversion"/>
  </si>
  <si>
    <t>1.市委市政府重点工作经费(含乡村振兴和精准扶贫战略资资金）（其他）</t>
  </si>
  <si>
    <t>2300214企业事业单位划转补助支出</t>
  </si>
  <si>
    <t>2300207县级基本财力保障机制奖补资金支出</t>
  </si>
  <si>
    <r>
      <t>1.</t>
    </r>
    <r>
      <rPr>
        <sz val="11"/>
        <rFont val="宋体"/>
        <family val="3"/>
        <charset val="134"/>
      </rPr>
      <t>困难群众（五保、低保、麻风病人、孤儿）救助资金</t>
    </r>
    <phoneticPr fontId="22" type="noConversion"/>
  </si>
  <si>
    <r>
      <t>2.</t>
    </r>
    <r>
      <rPr>
        <sz val="11"/>
        <rFont val="宋体"/>
        <family val="3"/>
        <charset val="134"/>
      </rPr>
      <t>梅江区综合补助、环卫补贴等</t>
    </r>
    <phoneticPr fontId="22" type="noConversion"/>
  </si>
  <si>
    <r>
      <t>3.</t>
    </r>
    <r>
      <rPr>
        <sz val="11"/>
        <rFont val="宋体"/>
        <family val="3"/>
        <charset val="134"/>
      </rPr>
      <t>市环卫局职能下划市对梅江区补助</t>
    </r>
    <phoneticPr fontId="22" type="noConversion"/>
  </si>
  <si>
    <r>
      <t>4.</t>
    </r>
    <r>
      <rPr>
        <sz val="11"/>
        <rFont val="宋体"/>
        <family val="3"/>
        <charset val="134"/>
      </rPr>
      <t>党的基层组织建设经费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其他）</t>
    </r>
    <phoneticPr fontId="22" type="noConversion"/>
  </si>
  <si>
    <r>
      <t>205</t>
    </r>
    <r>
      <rPr>
        <sz val="11"/>
        <rFont val="宋体"/>
        <family val="3"/>
        <charset val="134"/>
      </rPr>
      <t>教育支出</t>
    </r>
    <phoneticPr fontId="22" type="noConversion"/>
  </si>
  <si>
    <t>本次         调整数</t>
    <phoneticPr fontId="40" type="noConversion"/>
  </si>
  <si>
    <t>调整后          计划数</t>
    <phoneticPr fontId="40" type="noConversion"/>
  </si>
  <si>
    <t>拟压减          支出</t>
    <phoneticPr fontId="40" type="noConversion"/>
  </si>
  <si>
    <t>调整后             计划数</t>
    <phoneticPr fontId="40" type="noConversion"/>
  </si>
  <si>
    <r>
      <t>5.</t>
    </r>
    <r>
      <rPr>
        <sz val="11"/>
        <rFont val="宋体"/>
        <family val="3"/>
        <charset val="134"/>
      </rPr>
      <t>中小学教师工资不低于或高于公务人员平均工资</t>
    </r>
    <phoneticPr fontId="22" type="noConversion"/>
  </si>
  <si>
    <r>
      <t xml:space="preserve">2050903 </t>
    </r>
    <r>
      <rPr>
        <sz val="11"/>
        <rFont val="宋体"/>
        <family val="3"/>
        <charset val="134"/>
      </rPr>
      <t>城市中小学校舍建设</t>
    </r>
    <phoneticPr fontId="22" type="noConversion"/>
  </si>
  <si>
    <r>
      <t>2050999</t>
    </r>
    <r>
      <rPr>
        <sz val="11"/>
        <rFont val="宋体"/>
        <family val="3"/>
        <charset val="134"/>
      </rPr>
      <t>其他教育费附加安排的支出</t>
    </r>
    <phoneticPr fontId="22" type="noConversion"/>
  </si>
  <si>
    <r>
      <t>2120199</t>
    </r>
    <r>
      <rPr>
        <sz val="11"/>
        <rFont val="宋体"/>
        <family val="3"/>
        <charset val="134"/>
      </rPr>
      <t>其他城乡社区管理事务</t>
    </r>
    <phoneticPr fontId="22" type="noConversion"/>
  </si>
  <si>
    <r>
      <rPr>
        <b/>
        <sz val="11"/>
        <rFont val="宋体"/>
        <family val="3"/>
        <charset val="134"/>
      </rPr>
      <t>本次调整</t>
    </r>
    <r>
      <rPr>
        <b/>
        <sz val="11"/>
        <rFont val="宋体"/>
        <family val="3"/>
        <charset val="134"/>
      </rPr>
      <t>增减额</t>
    </r>
    <phoneticPr fontId="22" type="noConversion"/>
  </si>
  <si>
    <t>小计</t>
    <phoneticPr fontId="22" type="noConversion"/>
  </si>
  <si>
    <t>市直</t>
    <phoneticPr fontId="22" type="noConversion"/>
  </si>
  <si>
    <t>高新区</t>
    <phoneticPr fontId="22" type="noConversion"/>
  </si>
  <si>
    <r>
      <t>2011308</t>
    </r>
    <r>
      <rPr>
        <sz val="11"/>
        <rFont val="宋体"/>
        <family val="3"/>
        <charset val="134"/>
      </rPr>
      <t>招商引资</t>
    </r>
    <phoneticPr fontId="22" type="noConversion"/>
  </si>
  <si>
    <t>存量资金调入</t>
    <phoneticPr fontId="22" type="noConversion"/>
  </si>
  <si>
    <r>
      <t>4.</t>
    </r>
    <r>
      <rPr>
        <sz val="11"/>
        <rFont val="宋体"/>
        <family val="3"/>
        <charset val="134"/>
      </rPr>
      <t>一般债券转贷利息（其他）</t>
    </r>
    <phoneticPr fontId="22" type="noConversion"/>
  </si>
  <si>
    <r>
      <t>5.</t>
    </r>
    <r>
      <rPr>
        <sz val="11"/>
        <rFont val="宋体"/>
        <family val="3"/>
        <charset val="134"/>
      </rPr>
      <t>廉政教育基地扩建工程经费（市纪委）</t>
    </r>
    <phoneticPr fontId="22" type="noConversion"/>
  </si>
  <si>
    <r>
      <t>6.</t>
    </r>
    <r>
      <rPr>
        <sz val="11"/>
        <rFont val="宋体"/>
        <family val="3"/>
        <charset val="134"/>
      </rPr>
      <t>第六届世界客商大会经费（市商务局）</t>
    </r>
    <phoneticPr fontId="22" type="noConversion"/>
  </si>
  <si>
    <r>
      <t>8.</t>
    </r>
    <r>
      <rPr>
        <sz val="11"/>
        <rFont val="宋体"/>
        <family val="3"/>
        <charset val="134"/>
      </rPr>
      <t>经常性业务费（市公安局）</t>
    </r>
    <phoneticPr fontId="22" type="noConversion"/>
  </si>
  <si>
    <r>
      <t>9.</t>
    </r>
    <r>
      <rPr>
        <sz val="11"/>
        <rFont val="宋体"/>
        <family val="3"/>
        <charset val="134"/>
      </rPr>
      <t>公务用车运维费（市公安局）</t>
    </r>
    <phoneticPr fontId="22" type="noConversion"/>
  </si>
  <si>
    <r>
      <rPr>
        <sz val="14"/>
        <rFont val="宋体"/>
        <family val="3"/>
        <charset val="134"/>
      </rPr>
      <t>单位：万元</t>
    </r>
  </si>
  <si>
    <r>
      <rPr>
        <b/>
        <sz val="14"/>
        <rFont val="宋体"/>
        <family val="3"/>
        <charset val="134"/>
      </rPr>
      <t>科目编码</t>
    </r>
  </si>
  <si>
    <r>
      <rPr>
        <b/>
        <sz val="14"/>
        <rFont val="宋体"/>
        <family val="3"/>
        <charset val="134"/>
      </rPr>
      <t>项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目</t>
    </r>
  </si>
  <si>
    <r>
      <t>2019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 xml:space="preserve">         </t>
    </r>
    <r>
      <rPr>
        <b/>
        <sz val="14"/>
        <rFont val="宋体"/>
        <family val="3"/>
        <charset val="134"/>
      </rPr>
      <t>预算数</t>
    </r>
    <r>
      <rPr>
        <b/>
        <sz val="14"/>
        <rFont val="Times New Roman"/>
        <family val="1"/>
      </rPr>
      <t xml:space="preserve">      </t>
    </r>
    <r>
      <rPr>
        <b/>
        <sz val="14"/>
        <rFont val="宋体"/>
        <family val="3"/>
        <charset val="134"/>
      </rPr>
      <t>（调整后）</t>
    </r>
  </si>
  <si>
    <r>
      <t>2020</t>
    </r>
    <r>
      <rPr>
        <b/>
        <sz val="14"/>
        <rFont val="宋体"/>
        <family val="3"/>
        <charset val="134"/>
      </rPr>
      <t>年计划</t>
    </r>
  </si>
  <si>
    <r>
      <rPr>
        <b/>
        <sz val="14"/>
        <rFont val="宋体"/>
        <family val="3"/>
        <charset val="134"/>
      </rPr>
      <t>本次调整增减额</t>
    </r>
  </si>
  <si>
    <r>
      <t>2020</t>
    </r>
    <r>
      <rPr>
        <b/>
        <sz val="14"/>
        <rFont val="宋体"/>
        <family val="3"/>
        <charset val="134"/>
      </rPr>
      <t>年调整后预算数</t>
    </r>
    <r>
      <rPr>
        <b/>
        <sz val="14"/>
        <rFont val="Times New Roman"/>
        <family val="1"/>
      </rPr>
      <t xml:space="preserve">        </t>
    </r>
    <r>
      <rPr>
        <b/>
        <sz val="14"/>
        <rFont val="宋体"/>
        <family val="3"/>
        <charset val="134"/>
      </rPr>
      <t>比</t>
    </r>
    <r>
      <rPr>
        <b/>
        <sz val="14"/>
        <rFont val="Times New Roman"/>
        <family val="1"/>
      </rPr>
      <t>2019</t>
    </r>
    <r>
      <rPr>
        <b/>
        <sz val="14"/>
        <rFont val="宋体"/>
        <family val="3"/>
        <charset val="134"/>
      </rPr>
      <t>年预算数</t>
    </r>
    <phoneticPr fontId="22" type="noConversion"/>
  </si>
  <si>
    <r>
      <rPr>
        <b/>
        <sz val="14"/>
        <rFont val="宋体"/>
        <family val="3"/>
        <charset val="134"/>
      </rPr>
      <t>年初预算</t>
    </r>
  </si>
  <si>
    <r>
      <rPr>
        <b/>
        <sz val="14"/>
        <rFont val="宋体"/>
        <family val="3"/>
        <charset val="134"/>
      </rPr>
      <t>第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次</t>
    </r>
    <r>
      <rPr>
        <b/>
        <sz val="14"/>
        <rFont val="Times New Roman"/>
        <family val="1"/>
      </rPr>
      <t xml:space="preserve">             </t>
    </r>
    <r>
      <rPr>
        <b/>
        <sz val="14"/>
        <rFont val="宋体"/>
        <family val="3"/>
        <charset val="134"/>
      </rPr>
      <t>调整后</t>
    </r>
  </si>
  <si>
    <r>
      <rPr>
        <b/>
        <sz val="14"/>
        <rFont val="宋体"/>
        <family val="3"/>
        <charset val="134"/>
      </rPr>
      <t>本次</t>
    </r>
    <r>
      <rPr>
        <b/>
        <sz val="14"/>
        <rFont val="Times New Roman"/>
        <family val="1"/>
      </rPr>
      <t xml:space="preserve">              </t>
    </r>
    <r>
      <rPr>
        <b/>
        <sz val="14"/>
        <rFont val="宋体"/>
        <family val="3"/>
        <charset val="134"/>
      </rPr>
      <t>调整后</t>
    </r>
  </si>
  <si>
    <r>
      <rPr>
        <b/>
        <sz val="14"/>
        <rFont val="宋体"/>
        <family val="3"/>
        <charset val="134"/>
      </rPr>
      <t>合计</t>
    </r>
  </si>
  <si>
    <r>
      <rPr>
        <b/>
        <sz val="14"/>
        <rFont val="宋体"/>
        <family val="3"/>
        <charset val="134"/>
      </rPr>
      <t>新增项目</t>
    </r>
  </si>
  <si>
    <r>
      <rPr>
        <b/>
        <sz val="14"/>
        <rFont val="宋体"/>
        <family val="3"/>
        <charset val="134"/>
      </rPr>
      <t>压减支出</t>
    </r>
  </si>
  <si>
    <t>科目调整</t>
    <phoneticPr fontId="22" type="noConversion"/>
  </si>
  <si>
    <r>
      <rPr>
        <b/>
        <sz val="14"/>
        <rFont val="宋体"/>
        <family val="3"/>
        <charset val="134"/>
      </rPr>
      <t>增减额</t>
    </r>
  </si>
  <si>
    <r>
      <rPr>
        <b/>
        <sz val="14"/>
        <rFont val="宋体"/>
        <family val="3"/>
        <charset val="134"/>
      </rPr>
      <t>增减率</t>
    </r>
    <r>
      <rPr>
        <b/>
        <sz val="14"/>
        <rFont val="Times New Roman"/>
        <family val="1"/>
      </rPr>
      <t>(%)</t>
    </r>
  </si>
  <si>
    <r>
      <rPr>
        <sz val="14"/>
        <rFont val="宋体"/>
        <family val="3"/>
        <charset val="134"/>
      </rPr>
      <t>合　　计</t>
    </r>
  </si>
  <si>
    <r>
      <rPr>
        <b/>
        <sz val="14"/>
        <rFont val="宋体"/>
        <family val="3"/>
        <charset val="134"/>
      </rPr>
      <t>一、政府性基金预算支出</t>
    </r>
  </si>
  <si>
    <r>
      <rPr>
        <b/>
        <sz val="14"/>
        <rFont val="宋体"/>
        <family val="3"/>
        <charset val="134"/>
      </rPr>
      <t>（一）城乡社区支出</t>
    </r>
  </si>
  <si>
    <r>
      <rPr>
        <sz val="14"/>
        <rFont val="宋体"/>
        <family val="3"/>
        <charset val="134"/>
      </rPr>
      <t>国有土地使用权出让收入安排的支出</t>
    </r>
  </si>
  <si>
    <r>
      <rPr>
        <sz val="14"/>
        <rFont val="宋体"/>
        <family val="3"/>
        <charset val="134"/>
      </rPr>
      <t>国有土地收益基金安排的支出</t>
    </r>
  </si>
  <si>
    <r>
      <rPr>
        <sz val="14"/>
        <rFont val="宋体"/>
        <family val="3"/>
        <charset val="134"/>
      </rPr>
      <t>农业土地开发资金安排的支出</t>
    </r>
  </si>
  <si>
    <r>
      <rPr>
        <sz val="14"/>
        <rFont val="宋体"/>
        <family val="3"/>
        <charset val="134"/>
      </rPr>
      <t>城市基础设施配套费安排的支出</t>
    </r>
  </si>
  <si>
    <r>
      <rPr>
        <sz val="14"/>
        <rFont val="宋体"/>
        <family val="3"/>
        <charset val="134"/>
      </rPr>
      <t>污水处理费安排的支出</t>
    </r>
  </si>
  <si>
    <r>
      <rPr>
        <sz val="14"/>
        <rFont val="宋体"/>
        <family val="3"/>
        <charset val="134"/>
      </rPr>
      <t>土地储备专项债券收入安排的支出</t>
    </r>
  </si>
  <si>
    <r>
      <rPr>
        <b/>
        <sz val="14"/>
        <rFont val="宋体"/>
        <family val="3"/>
        <charset val="134"/>
      </rPr>
      <t>（二）其他支出</t>
    </r>
  </si>
  <si>
    <r>
      <rPr>
        <sz val="14"/>
        <rFont val="宋体"/>
        <family val="3"/>
        <charset val="134"/>
      </rPr>
      <t>其他政府性基金及对应专项债务收入安排的支出</t>
    </r>
  </si>
  <si>
    <r>
      <rPr>
        <sz val="14"/>
        <rFont val="宋体"/>
        <family val="3"/>
        <charset val="134"/>
      </rPr>
      <t>福利彩票销售机构的业务费安排的支出</t>
    </r>
  </si>
  <si>
    <r>
      <rPr>
        <sz val="14"/>
        <rFont val="宋体"/>
        <family val="3"/>
        <charset val="134"/>
      </rPr>
      <t>彩票公益金安排的支出</t>
    </r>
  </si>
  <si>
    <r>
      <rPr>
        <b/>
        <sz val="14"/>
        <rFont val="宋体"/>
        <family val="3"/>
        <charset val="134"/>
      </rPr>
      <t>（三）债务付息支出</t>
    </r>
  </si>
  <si>
    <r>
      <rPr>
        <b/>
        <sz val="14"/>
        <rFont val="宋体"/>
        <family val="3"/>
        <charset val="134"/>
      </rPr>
      <t>（四）债务发行费支出</t>
    </r>
  </si>
  <si>
    <r>
      <rPr>
        <b/>
        <sz val="14"/>
        <rFont val="宋体"/>
        <family val="3"/>
        <charset val="134"/>
      </rPr>
      <t>（五）抗疫特别国债安排的支出</t>
    </r>
  </si>
  <si>
    <r>
      <rPr>
        <b/>
        <sz val="14"/>
        <rFont val="宋体"/>
        <family val="3"/>
        <charset val="134"/>
      </rPr>
      <t>二、转移性支出</t>
    </r>
  </si>
  <si>
    <r>
      <rPr>
        <b/>
        <sz val="14"/>
        <rFont val="宋体"/>
        <family val="3"/>
        <charset val="134"/>
      </rPr>
      <t>（一）政府性基金转移支付</t>
    </r>
  </si>
  <si>
    <r>
      <rPr>
        <sz val="14"/>
        <rFont val="宋体"/>
        <family val="3"/>
        <charset val="134"/>
      </rPr>
      <t>政府性基金补助支出</t>
    </r>
  </si>
  <si>
    <r>
      <rPr>
        <sz val="14"/>
        <rFont val="宋体"/>
        <family val="3"/>
        <charset val="134"/>
      </rPr>
      <t>政府性基金上解支出</t>
    </r>
  </si>
  <si>
    <r>
      <rPr>
        <b/>
        <sz val="14"/>
        <rFont val="宋体"/>
        <family val="3"/>
        <charset val="134"/>
      </rPr>
      <t>（二）调出资金</t>
    </r>
  </si>
  <si>
    <r>
      <rPr>
        <sz val="14"/>
        <rFont val="宋体"/>
        <family val="3"/>
        <charset val="134"/>
      </rPr>
      <t>政府性基金预算调出资金</t>
    </r>
  </si>
  <si>
    <r>
      <rPr>
        <b/>
        <sz val="14"/>
        <rFont val="宋体"/>
        <family val="3"/>
        <charset val="134"/>
      </rPr>
      <t>三、债务还本支出</t>
    </r>
  </si>
  <si>
    <r>
      <t>6.</t>
    </r>
    <r>
      <rPr>
        <sz val="11"/>
        <rFont val="宋体"/>
        <family val="3"/>
        <charset val="134"/>
      </rPr>
      <t>人防专项经费（市人防办）</t>
    </r>
    <phoneticPr fontId="22" type="noConversion"/>
  </si>
  <si>
    <r>
      <t>5.</t>
    </r>
    <r>
      <rPr>
        <sz val="11"/>
        <rFont val="宋体"/>
        <family val="3"/>
        <charset val="134"/>
      </rPr>
      <t>教师继续教育经费（市教育局）</t>
    </r>
    <phoneticPr fontId="22" type="noConversion"/>
  </si>
  <si>
    <r>
      <t>7.</t>
    </r>
    <r>
      <rPr>
        <sz val="11"/>
        <rFont val="宋体"/>
        <family val="3"/>
        <charset val="134"/>
      </rPr>
      <t>广梅园扶持企业发展专项经费（广梅园科技和经济发展局）</t>
    </r>
    <phoneticPr fontId="22" type="noConversion"/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</si>
  <si>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</t>
    </r>
    <r>
      <rPr>
        <sz val="11"/>
        <rFont val="Times New Roman"/>
        <family val="1"/>
      </rPr>
      <t>2019</t>
    </r>
    <r>
      <rPr>
        <sz val="11"/>
        <rFont val="宋体"/>
        <family val="3"/>
        <charset val="134"/>
      </rPr>
      <t>年度卷烟消费税专项补助（粤财税</t>
    </r>
    <r>
      <rPr>
        <sz val="11"/>
        <rFont val="Times New Roman"/>
        <family val="1"/>
      </rPr>
      <t>[2020]4</t>
    </r>
    <r>
      <rPr>
        <sz val="11"/>
        <rFont val="宋体"/>
        <family val="3"/>
        <charset val="134"/>
      </rPr>
      <t>号）</t>
    </r>
    <phoneticPr fontId="22" type="noConversion"/>
  </si>
  <si>
    <t>2020年梅州市市级社会保险基金收入预算调整表</t>
    <phoneticPr fontId="46" type="noConversion"/>
  </si>
  <si>
    <r>
      <t>2019</t>
    </r>
    <r>
      <rPr>
        <b/>
        <sz val="12"/>
        <rFont val="宋体"/>
        <family val="3"/>
        <charset val="134"/>
      </rPr>
      <t>年执行数</t>
    </r>
  </si>
  <si>
    <r>
      <t>2020</t>
    </r>
    <r>
      <rPr>
        <b/>
        <sz val="12"/>
        <rFont val="宋体"/>
        <family val="3"/>
        <charset val="134"/>
      </rPr>
      <t>年预算数</t>
    </r>
  </si>
  <si>
    <r>
      <t>2020</t>
    </r>
    <r>
      <rPr>
        <b/>
        <sz val="11"/>
        <rFont val="宋体"/>
        <family val="3"/>
        <charset val="134"/>
      </rPr>
      <t>年预算调整数</t>
    </r>
  </si>
  <si>
    <r>
      <t>2020</t>
    </r>
    <r>
      <rPr>
        <b/>
        <sz val="11"/>
        <rFont val="宋体"/>
        <family val="3"/>
        <charset val="134"/>
      </rPr>
      <t>年调整后预算数</t>
    </r>
  </si>
  <si>
    <r>
      <t>2020</t>
    </r>
    <r>
      <rPr>
        <b/>
        <sz val="11"/>
        <rFont val="宋体"/>
        <family val="3"/>
        <charset val="134"/>
      </rPr>
      <t>年预算调整比例</t>
    </r>
  </si>
  <si>
    <r>
      <rPr>
        <b/>
        <sz val="12"/>
        <rFont val="宋体"/>
        <family val="3"/>
        <charset val="134"/>
      </rPr>
      <t>梅州市市级社会保险基金收入合计</t>
    </r>
  </si>
  <si>
    <r>
      <rPr>
        <sz val="12"/>
        <rFont val="宋体"/>
        <family val="3"/>
        <charset val="134"/>
      </rPr>
      <t>其中：</t>
    </r>
  </si>
  <si>
    <r>
      <rPr>
        <sz val="12"/>
        <rFont val="宋体"/>
        <family val="3"/>
        <charset val="134"/>
      </rPr>
      <t>保险费收入</t>
    </r>
  </si>
  <si>
    <r>
      <rPr>
        <sz val="12"/>
        <rFont val="宋体"/>
        <family val="3"/>
        <charset val="134"/>
      </rPr>
      <t>财政补贴收入</t>
    </r>
  </si>
  <si>
    <r>
      <rPr>
        <sz val="12"/>
        <rFont val="宋体"/>
        <family val="3"/>
        <charset val="134"/>
      </rPr>
      <t>利息收入</t>
    </r>
  </si>
  <si>
    <r>
      <rPr>
        <sz val="12"/>
        <rFont val="宋体"/>
        <family val="3"/>
        <charset val="134"/>
      </rPr>
      <t>一、企业职工基本养老保险基金收入</t>
    </r>
  </si>
  <si>
    <r>
      <t>1</t>
    </r>
    <r>
      <rPr>
        <sz val="12"/>
        <rFont val="宋体"/>
        <family val="3"/>
        <charset val="134"/>
      </rPr>
      <t>、</t>
    </r>
  </si>
  <si>
    <r>
      <t>2</t>
    </r>
    <r>
      <rPr>
        <sz val="12"/>
        <rFont val="宋体"/>
        <family val="3"/>
        <charset val="134"/>
      </rPr>
      <t>、</t>
    </r>
  </si>
  <si>
    <r>
      <t>3</t>
    </r>
    <r>
      <rPr>
        <sz val="12"/>
        <rFont val="宋体"/>
        <family val="3"/>
        <charset val="134"/>
      </rPr>
      <t>、</t>
    </r>
  </si>
  <si>
    <r>
      <rPr>
        <sz val="12"/>
        <rFont val="宋体"/>
        <family val="3"/>
        <charset val="134"/>
      </rPr>
      <t>三、失业保险基金收入</t>
    </r>
  </si>
  <si>
    <r>
      <rPr>
        <sz val="12"/>
        <rFont val="宋体"/>
        <family val="3"/>
        <charset val="134"/>
      </rPr>
      <t>四、职工基本医疗保险（含生育保险）基金收入</t>
    </r>
  </si>
  <si>
    <r>
      <rPr>
        <sz val="12"/>
        <rFont val="宋体"/>
        <family val="3"/>
        <charset val="134"/>
      </rPr>
      <t>五、工伤保险基金收入</t>
    </r>
  </si>
  <si>
    <r>
      <rPr>
        <sz val="12"/>
        <rFont val="宋体"/>
        <family val="3"/>
        <charset val="134"/>
      </rPr>
      <t>六、城乡居民基本养老保险基金收入</t>
    </r>
  </si>
  <si>
    <r>
      <rPr>
        <sz val="12"/>
        <rFont val="宋体"/>
        <family val="3"/>
        <charset val="134"/>
      </rPr>
      <t>七、城乡居民基本医疗保险基金收入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</si>
  <si>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</si>
  <si>
    <r>
      <rPr>
        <b/>
        <sz val="12"/>
        <color theme="1"/>
        <rFont val="宋体"/>
        <family val="3"/>
        <charset val="134"/>
      </rPr>
      <t>梅州市社会保险基金支出合计</t>
    </r>
  </si>
  <si>
    <r>
      <rPr>
        <sz val="12"/>
        <color theme="1"/>
        <rFont val="宋体"/>
        <family val="3"/>
        <charset val="134"/>
      </rPr>
      <t>其中：</t>
    </r>
  </si>
  <si>
    <r>
      <rPr>
        <sz val="12"/>
        <color theme="1"/>
        <rFont val="宋体"/>
        <family val="3"/>
        <charset val="134"/>
      </rPr>
      <t>社会保险待遇支出</t>
    </r>
  </si>
  <si>
    <r>
      <rPr>
        <sz val="12"/>
        <color theme="1"/>
        <rFont val="宋体"/>
        <family val="3"/>
        <charset val="134"/>
      </rPr>
      <t>一、企业职工基本养老保险基金支出</t>
    </r>
  </si>
  <si>
    <r>
      <t xml:space="preserve">    1</t>
    </r>
    <r>
      <rPr>
        <sz val="12"/>
        <color theme="1"/>
        <rFont val="宋体"/>
        <family val="3"/>
        <charset val="134"/>
      </rPr>
      <t>、养老保险待遇支出</t>
    </r>
  </si>
  <si>
    <r>
      <rPr>
        <sz val="12"/>
        <color theme="1"/>
        <rFont val="宋体"/>
        <family val="3"/>
        <charset val="134"/>
      </rPr>
      <t>基本养老金</t>
    </r>
  </si>
  <si>
    <r>
      <rPr>
        <sz val="12"/>
        <color theme="1"/>
        <rFont val="宋体"/>
        <family val="3"/>
        <charset val="134"/>
      </rPr>
      <t>医疗补助金</t>
    </r>
  </si>
  <si>
    <r>
      <rPr>
        <sz val="12"/>
        <color theme="1"/>
        <rFont val="宋体"/>
        <family val="3"/>
        <charset val="134"/>
      </rPr>
      <t>丧葬抚恤补助</t>
    </r>
  </si>
  <si>
    <r>
      <t xml:space="preserve">    2</t>
    </r>
    <r>
      <rPr>
        <sz val="12"/>
        <color theme="1"/>
        <rFont val="宋体"/>
        <family val="3"/>
        <charset val="134"/>
      </rPr>
      <t>、其他企业职工基本养老保险基金支出</t>
    </r>
  </si>
  <si>
    <r>
      <rPr>
        <sz val="12"/>
        <color theme="1"/>
        <rFont val="宋体"/>
        <family val="3"/>
        <charset val="134"/>
      </rPr>
      <t>二、机关事业单位基本养老保险基金支出</t>
    </r>
  </si>
  <si>
    <r>
      <rPr>
        <sz val="12"/>
        <color theme="1"/>
        <rFont val="宋体"/>
        <family val="3"/>
        <charset val="134"/>
      </rPr>
      <t>基本养老金支出</t>
    </r>
  </si>
  <si>
    <r>
      <t xml:space="preserve">    2</t>
    </r>
    <r>
      <rPr>
        <sz val="12"/>
        <color theme="1"/>
        <rFont val="宋体"/>
        <family val="3"/>
        <charset val="134"/>
      </rPr>
      <t>、其他机关事业单位基本养老保险基金支出</t>
    </r>
  </si>
  <si>
    <r>
      <rPr>
        <sz val="12"/>
        <color theme="1"/>
        <rFont val="宋体"/>
        <family val="3"/>
        <charset val="134"/>
      </rPr>
      <t>三、失业保险基金支出</t>
    </r>
  </si>
  <si>
    <r>
      <t xml:space="preserve">    1</t>
    </r>
    <r>
      <rPr>
        <sz val="12"/>
        <color theme="1"/>
        <rFont val="宋体"/>
        <family val="3"/>
        <charset val="134"/>
      </rPr>
      <t>、失业保险待遇支出</t>
    </r>
  </si>
  <si>
    <r>
      <rPr>
        <sz val="12"/>
        <color theme="1"/>
        <rFont val="宋体"/>
        <family val="3"/>
        <charset val="134"/>
      </rPr>
      <t>失业保险金</t>
    </r>
  </si>
  <si>
    <r>
      <rPr>
        <sz val="12"/>
        <color theme="1"/>
        <rFont val="宋体"/>
        <family val="3"/>
        <charset val="134"/>
      </rPr>
      <t>医疗保险费</t>
    </r>
  </si>
  <si>
    <r>
      <rPr>
        <sz val="12"/>
        <color theme="1"/>
        <rFont val="宋体"/>
        <family val="3"/>
        <charset val="134"/>
      </rPr>
      <t>职业培训和职业介绍补贴</t>
    </r>
  </si>
  <si>
    <r>
      <rPr>
        <sz val="12"/>
        <color theme="1"/>
        <rFont val="宋体"/>
        <family val="3"/>
        <charset val="134"/>
      </rPr>
      <t>其他费用支出</t>
    </r>
  </si>
  <si>
    <r>
      <t xml:space="preserve">    2</t>
    </r>
    <r>
      <rPr>
        <sz val="12"/>
        <color theme="1"/>
        <rFont val="宋体"/>
        <family val="3"/>
        <charset val="134"/>
      </rPr>
      <t>、其他失业保险基金支出</t>
    </r>
  </si>
  <si>
    <r>
      <rPr>
        <sz val="12"/>
        <color theme="1"/>
        <rFont val="宋体"/>
        <family val="3"/>
        <charset val="134"/>
      </rPr>
      <t>四、职工基本医疗保险（含生育保险）基金支出</t>
    </r>
  </si>
  <si>
    <r>
      <t xml:space="preserve">    1</t>
    </r>
    <r>
      <rPr>
        <sz val="12"/>
        <color theme="1"/>
        <rFont val="宋体"/>
        <family val="3"/>
        <charset val="134"/>
      </rPr>
      <t>、基本医疗保险待遇支出</t>
    </r>
  </si>
  <si>
    <r>
      <rPr>
        <sz val="12"/>
        <color theme="1"/>
        <rFont val="宋体"/>
        <family val="3"/>
        <charset val="134"/>
      </rPr>
      <t>职工基本医疗保险统筹基金</t>
    </r>
  </si>
  <si>
    <r>
      <rPr>
        <sz val="12"/>
        <color theme="1"/>
        <rFont val="宋体"/>
        <family val="3"/>
        <charset val="134"/>
      </rPr>
      <t>职工基本医疗保险个人账户基金</t>
    </r>
  </si>
  <si>
    <r>
      <t xml:space="preserve">    2</t>
    </r>
    <r>
      <rPr>
        <sz val="12"/>
        <color theme="1"/>
        <rFont val="宋体"/>
        <family val="3"/>
        <charset val="134"/>
      </rPr>
      <t>、其他职工基本医疗保险基金支出</t>
    </r>
  </si>
  <si>
    <r>
      <rPr>
        <sz val="12"/>
        <color theme="1"/>
        <rFont val="宋体"/>
        <family val="3"/>
        <charset val="134"/>
      </rPr>
      <t>五、工伤保险基金支出</t>
    </r>
  </si>
  <si>
    <r>
      <t xml:space="preserve">    1</t>
    </r>
    <r>
      <rPr>
        <sz val="12"/>
        <color theme="1"/>
        <rFont val="宋体"/>
        <family val="3"/>
        <charset val="134"/>
      </rPr>
      <t>、工伤保险待遇</t>
    </r>
  </si>
  <si>
    <r>
      <t xml:space="preserve">    2</t>
    </r>
    <r>
      <rPr>
        <sz val="12"/>
        <color theme="1"/>
        <rFont val="宋体"/>
        <family val="3"/>
        <charset val="134"/>
      </rPr>
      <t>、劳动能力鉴定支出</t>
    </r>
  </si>
  <si>
    <r>
      <t xml:space="preserve">    3</t>
    </r>
    <r>
      <rPr>
        <sz val="12"/>
        <color theme="1"/>
        <rFont val="宋体"/>
        <family val="3"/>
        <charset val="134"/>
      </rPr>
      <t>、工伤预防费用支出</t>
    </r>
  </si>
  <si>
    <r>
      <t xml:space="preserve">    4</t>
    </r>
    <r>
      <rPr>
        <sz val="12"/>
        <color theme="1"/>
        <rFont val="宋体"/>
        <family val="3"/>
        <charset val="134"/>
      </rPr>
      <t>、其他工伤保险基金支出</t>
    </r>
  </si>
  <si>
    <r>
      <rPr>
        <sz val="12"/>
        <color theme="1"/>
        <rFont val="宋体"/>
        <family val="3"/>
        <charset val="134"/>
      </rPr>
      <t>六、城乡居民基本养老保险基金支出</t>
    </r>
  </si>
  <si>
    <r>
      <rPr>
        <sz val="12"/>
        <color theme="1"/>
        <rFont val="宋体"/>
        <family val="3"/>
        <charset val="134"/>
      </rPr>
      <t>基础养老金支出</t>
    </r>
  </si>
  <si>
    <r>
      <rPr>
        <sz val="12"/>
        <color theme="1"/>
        <rFont val="宋体"/>
        <family val="3"/>
        <charset val="134"/>
      </rPr>
      <t>个人账户养老金支出</t>
    </r>
  </si>
  <si>
    <r>
      <rPr>
        <sz val="12"/>
        <color theme="1"/>
        <rFont val="宋体"/>
        <family val="3"/>
        <charset val="134"/>
      </rPr>
      <t>丧葬抚恤补助支出</t>
    </r>
  </si>
  <si>
    <r>
      <t xml:space="preserve">    2</t>
    </r>
    <r>
      <rPr>
        <sz val="12"/>
        <color theme="1"/>
        <rFont val="宋体"/>
        <family val="3"/>
        <charset val="134"/>
      </rPr>
      <t>、其他城乡居民基本养老保险基金支出</t>
    </r>
  </si>
  <si>
    <r>
      <rPr>
        <sz val="12"/>
        <color theme="1"/>
        <rFont val="宋体"/>
        <family val="3"/>
        <charset val="134"/>
      </rPr>
      <t>七、城乡居民基本医疗保险基金支出</t>
    </r>
  </si>
  <si>
    <r>
      <t xml:space="preserve">    1</t>
    </r>
    <r>
      <rPr>
        <sz val="12"/>
        <color theme="1"/>
        <rFont val="宋体"/>
        <family val="3"/>
        <charset val="134"/>
      </rPr>
      <t>、城乡居民基本医疗保险基金医疗待遇支出</t>
    </r>
  </si>
  <si>
    <r>
      <t xml:space="preserve">    2</t>
    </r>
    <r>
      <rPr>
        <sz val="12"/>
        <color theme="1"/>
        <rFont val="宋体"/>
        <family val="3"/>
        <charset val="134"/>
      </rPr>
      <t>、大病医疗保险支出</t>
    </r>
  </si>
  <si>
    <r>
      <t xml:space="preserve">    3</t>
    </r>
    <r>
      <rPr>
        <sz val="12"/>
        <color theme="1"/>
        <rFont val="宋体"/>
        <family val="3"/>
        <charset val="134"/>
      </rPr>
      <t>、其他城乡居民基本医疗保险基金支出</t>
    </r>
  </si>
  <si>
    <r>
      <rPr>
        <b/>
        <sz val="12"/>
        <color theme="1"/>
        <rFont val="宋体"/>
        <family val="3"/>
        <charset val="134"/>
      </rPr>
      <t>项</t>
    </r>
    <r>
      <rPr>
        <b/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宋体"/>
        <family val="3"/>
        <charset val="134"/>
      </rPr>
      <t>目</t>
    </r>
  </si>
  <si>
    <r>
      <t>2020</t>
    </r>
    <r>
      <rPr>
        <b/>
        <sz val="12"/>
        <rFont val="宋体"/>
        <family val="3"/>
        <charset val="134"/>
      </rPr>
      <t>年调整后预算数</t>
    </r>
  </si>
  <si>
    <r>
      <rPr>
        <b/>
        <sz val="12"/>
        <color theme="1"/>
        <rFont val="宋体"/>
        <family val="3"/>
        <charset val="134"/>
      </rPr>
      <t>梅州市市级社会保险基金本年收支结余</t>
    </r>
  </si>
  <si>
    <r>
      <rPr>
        <b/>
        <sz val="12"/>
        <color theme="1"/>
        <rFont val="宋体"/>
        <family val="3"/>
        <charset val="134"/>
      </rPr>
      <t>梅州市市级社会保险基金年末累计结余</t>
    </r>
  </si>
  <si>
    <r>
      <t xml:space="preserve">    </t>
    </r>
    <r>
      <rPr>
        <sz val="12"/>
        <color theme="1"/>
        <rFont val="宋体"/>
        <family val="3"/>
        <charset val="134"/>
      </rPr>
      <t>企业职工基本养老保险基金年末累计结余</t>
    </r>
  </si>
  <si>
    <r>
      <rPr>
        <sz val="12"/>
        <color theme="1"/>
        <rFont val="宋体"/>
        <family val="3"/>
        <charset val="134"/>
      </rPr>
      <t>二、机关事业单位基本养老保险基金本年收支结余</t>
    </r>
  </si>
  <si>
    <r>
      <t xml:space="preserve">    </t>
    </r>
    <r>
      <rPr>
        <sz val="12"/>
        <color theme="1"/>
        <rFont val="宋体"/>
        <family val="3"/>
        <charset val="134"/>
      </rPr>
      <t>机关事业单位基本养老保险基金年末累计结余</t>
    </r>
  </si>
  <si>
    <r>
      <rPr>
        <sz val="12"/>
        <color theme="1"/>
        <rFont val="宋体"/>
        <family val="3"/>
        <charset val="134"/>
      </rPr>
      <t>三、失业保险基金本年收支结余</t>
    </r>
  </si>
  <si>
    <r>
      <t xml:space="preserve">    </t>
    </r>
    <r>
      <rPr>
        <sz val="12"/>
        <color theme="1"/>
        <rFont val="宋体"/>
        <family val="3"/>
        <charset val="134"/>
      </rPr>
      <t>失业保险基金年末累计结余</t>
    </r>
  </si>
  <si>
    <r>
      <rPr>
        <sz val="12"/>
        <color theme="1"/>
        <rFont val="宋体"/>
        <family val="3"/>
        <charset val="134"/>
      </rPr>
      <t>四、职工基本医疗保险（含生育保险）基金本年收支结余</t>
    </r>
  </si>
  <si>
    <r>
      <t xml:space="preserve">    </t>
    </r>
    <r>
      <rPr>
        <sz val="12"/>
        <color theme="1"/>
        <rFont val="宋体"/>
        <family val="3"/>
        <charset val="134"/>
      </rPr>
      <t>职工基本医疗保险基金年末累计结余</t>
    </r>
  </si>
  <si>
    <r>
      <rPr>
        <sz val="12"/>
        <color theme="1"/>
        <rFont val="宋体"/>
        <family val="3"/>
        <charset val="134"/>
      </rPr>
      <t>五、工伤保险基金本年收支结余</t>
    </r>
  </si>
  <si>
    <r>
      <t xml:space="preserve">    </t>
    </r>
    <r>
      <rPr>
        <sz val="12"/>
        <color theme="1"/>
        <rFont val="宋体"/>
        <family val="3"/>
        <charset val="134"/>
      </rPr>
      <t>工伤保险基金年末累计结余</t>
    </r>
  </si>
  <si>
    <r>
      <t xml:space="preserve">    </t>
    </r>
    <r>
      <rPr>
        <sz val="12"/>
        <color theme="1"/>
        <rFont val="宋体"/>
        <family val="3"/>
        <charset val="134"/>
      </rPr>
      <t>城乡居民社会养老保险基金年末累计结余</t>
    </r>
  </si>
  <si>
    <r>
      <t xml:space="preserve">    </t>
    </r>
    <r>
      <rPr>
        <sz val="12"/>
        <color theme="1"/>
        <rFont val="宋体"/>
        <family val="3"/>
        <charset val="134"/>
      </rPr>
      <t>城乡居民基本医疗保险基金年末累计结余</t>
    </r>
  </si>
  <si>
    <r>
      <rPr>
        <sz val="11"/>
        <color theme="1"/>
        <rFont val="宋体"/>
        <family val="3"/>
        <charset val="134"/>
      </rPr>
      <t>单位</t>
    </r>
    <r>
      <rPr>
        <sz val="11"/>
        <color theme="1"/>
        <rFont val="Times New Roman"/>
        <family val="1"/>
      </rPr>
      <t>:</t>
    </r>
    <r>
      <rPr>
        <sz val="11"/>
        <color theme="1"/>
        <rFont val="宋体"/>
        <family val="3"/>
        <charset val="134"/>
      </rPr>
      <t>万元</t>
    </r>
  </si>
  <si>
    <t>2020年梅州市市级社会保险基金支出预算调整表</t>
    <phoneticPr fontId="46" type="noConversion"/>
  </si>
  <si>
    <t>2020年梅州市市级社会保险基金结余预算调整表</t>
    <phoneticPr fontId="46" type="noConversion"/>
  </si>
  <si>
    <t xml:space="preserve"> </t>
    <phoneticPr fontId="22" type="noConversion"/>
  </si>
  <si>
    <r>
      <t>2020</t>
    </r>
    <r>
      <rPr>
        <b/>
        <sz val="12"/>
        <rFont val="宋体"/>
        <family val="3"/>
        <charset val="134"/>
      </rPr>
      <t>年</t>
    </r>
    <r>
      <rPr>
        <b/>
        <sz val="12"/>
        <rFont val="Times New Roman"/>
        <family val="1"/>
      </rPr>
      <t xml:space="preserve">         </t>
    </r>
    <r>
      <rPr>
        <b/>
        <sz val="12"/>
        <rFont val="宋体"/>
        <family val="3"/>
        <charset val="134"/>
      </rPr>
      <t>预算数</t>
    </r>
    <phoneticPr fontId="22" type="noConversion"/>
  </si>
  <si>
    <r>
      <rPr>
        <sz val="11"/>
        <rFont val="宋体"/>
        <family val="3"/>
        <charset val="134"/>
      </rPr>
      <t>二、机关事业单位基本养老保险基金收入</t>
    </r>
  </si>
  <si>
    <r>
      <rPr>
        <sz val="11"/>
        <color theme="1"/>
        <rFont val="宋体"/>
        <family val="3"/>
        <charset val="134"/>
      </rPr>
      <t>七、城乡居民基本医疗保险基金本年收支结余</t>
    </r>
  </si>
  <si>
    <r>
      <rPr>
        <sz val="11"/>
        <color theme="1"/>
        <rFont val="宋体"/>
        <family val="3"/>
        <charset val="134"/>
      </rPr>
      <t>六、城乡居民社会养老保险基金本年收支结余</t>
    </r>
  </si>
  <si>
    <r>
      <rPr>
        <sz val="11"/>
        <color theme="1"/>
        <rFont val="宋体"/>
        <family val="3"/>
        <charset val="134"/>
      </rPr>
      <t>一、企业职工基本养老保险基金本年收支结余</t>
    </r>
  </si>
  <si>
    <t>附表11</t>
    <phoneticPr fontId="46" type="noConversion"/>
  </si>
  <si>
    <t>附表10</t>
    <phoneticPr fontId="46" type="noConversion"/>
  </si>
  <si>
    <t>附表9</t>
    <phoneticPr fontId="22" type="noConversion"/>
  </si>
  <si>
    <r>
      <t>3.</t>
    </r>
    <r>
      <rPr>
        <sz val="11"/>
        <rFont val="宋体"/>
        <family val="3"/>
        <charset val="134"/>
      </rPr>
      <t>新冠肺炎疫情防控经费（市交通运输局）</t>
    </r>
    <phoneticPr fontId="22" type="noConversion"/>
  </si>
  <si>
    <r>
      <t>3.</t>
    </r>
    <r>
      <rPr>
        <sz val="11"/>
        <rFont val="宋体"/>
        <family val="3"/>
        <charset val="134"/>
      </rPr>
      <t>公交运营补贴（市交通运输局）</t>
    </r>
    <phoneticPr fontId="22" type="noConversion"/>
  </si>
  <si>
    <r>
      <t>10.“</t>
    </r>
    <r>
      <rPr>
        <sz val="11"/>
        <rFont val="宋体"/>
        <family val="3"/>
        <charset val="134"/>
      </rPr>
      <t>六费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替代性收入返还基数（市交通运输局）</t>
    </r>
    <phoneticPr fontId="22" type="noConversion"/>
  </si>
  <si>
    <r>
      <t>2.</t>
    </r>
    <r>
      <rPr>
        <sz val="11"/>
        <rFont val="宋体"/>
        <family val="3"/>
        <charset val="134"/>
      </rPr>
      <t>航班补贴（梅州机场）</t>
    </r>
    <phoneticPr fontId="2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</si>
</sst>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.0"/>
    <numFmt numFmtId="178" formatCode="#,###"/>
    <numFmt numFmtId="179" formatCode="_ * #,##0_ ;_ * \-#,##0_ ;_ * &quot;-&quot;??_ ;_ @_ "/>
    <numFmt numFmtId="180" formatCode="#,##0_);[Red]\(#,##0\)"/>
    <numFmt numFmtId="181" formatCode="0.00_ "/>
    <numFmt numFmtId="182" formatCode="#,##0.00_ "/>
    <numFmt numFmtId="183" formatCode="#,##0_ "/>
    <numFmt numFmtId="184" formatCode="0.00_);[Red]\(0.00\)"/>
    <numFmt numFmtId="185" formatCode="0_ "/>
    <numFmt numFmtId="186" formatCode="0_);[Red]\(0\)"/>
    <numFmt numFmtId="187" formatCode="#,##0_ ;[Red]\-#,##0\ "/>
    <numFmt numFmtId="188" formatCode="0_ ;[Red]\-0\ "/>
    <numFmt numFmtId="189" formatCode="_-* #,##0.00_-;\-* #,##0.00_-;_-* &quot;-&quot;??_-;_-@_-"/>
  </numFmts>
  <fonts count="5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indexed="8"/>
      <name val="文星仿宋"/>
      <family val="3"/>
      <charset val="134"/>
    </font>
    <font>
      <b/>
      <sz val="11"/>
      <color theme="1"/>
      <name val="Times New Roman"/>
      <family val="1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文星仿宋"/>
      <family val="3"/>
      <charset val="134"/>
    </font>
    <font>
      <sz val="12"/>
      <name val="文星仿宋"/>
      <family val="3"/>
      <charset val="134"/>
    </font>
    <font>
      <sz val="11"/>
      <name val="Times New Roman"/>
      <family val="1"/>
    </font>
    <font>
      <sz val="11"/>
      <name val="文星标宋"/>
      <family val="3"/>
      <charset val="134"/>
    </font>
    <font>
      <b/>
      <sz val="20"/>
      <name val="文星仿宋"/>
      <family val="3"/>
      <charset val="134"/>
    </font>
    <font>
      <b/>
      <sz val="12"/>
      <color theme="1"/>
      <name val="文星仿宋"/>
      <family val="3"/>
      <charset val="134"/>
    </font>
    <font>
      <sz val="18"/>
      <name val="文星标宋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b/>
      <sz val="18"/>
      <name val="Times New Roman"/>
      <family val="1"/>
    </font>
    <font>
      <sz val="11"/>
      <color theme="1"/>
      <name val="宋体"/>
      <family val="3"/>
      <charset val="134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1"/>
      <name val="宋体"/>
      <family val="3"/>
      <charset val="13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Times New Roman"/>
      <family val="1"/>
    </font>
    <font>
      <sz val="9"/>
      <name val="宋体"/>
      <family val="3"/>
      <charset val="134"/>
    </font>
    <font>
      <sz val="24"/>
      <color theme="1"/>
      <name val="宋体"/>
      <family val="3"/>
      <charset val="134"/>
      <scheme val="maj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8"/>
      <name val="方正小标宋简体"/>
      <family val="3"/>
      <charset val="134"/>
    </font>
    <font>
      <sz val="20"/>
      <name val="方正小标宋简体"/>
      <family val="3"/>
      <charset val="134"/>
    </font>
    <font>
      <sz val="24"/>
      <name val="方正小标宋简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48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8" fillId="0" borderId="0">
      <alignment vertical="center"/>
    </xf>
    <xf numFmtId="189" fontId="19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4" applyFont="1" applyFill="1" applyAlignment="1">
      <alignment vertical="center" wrapText="1"/>
    </xf>
    <xf numFmtId="0" fontId="9" fillId="0" borderId="0" xfId="4" applyFont="1" applyFill="1" applyAlignment="1">
      <alignment vertical="center" wrapText="1"/>
    </xf>
    <xf numFmtId="180" fontId="9" fillId="0" borderId="0" xfId="4" applyNumberFormat="1" applyFont="1" applyFill="1" applyAlignment="1">
      <alignment vertical="center" wrapText="1"/>
    </xf>
    <xf numFmtId="183" fontId="9" fillId="0" borderId="0" xfId="4" applyNumberFormat="1" applyFont="1" applyFill="1" applyAlignment="1">
      <alignment vertical="center" wrapText="1"/>
    </xf>
    <xf numFmtId="0" fontId="9" fillId="0" borderId="0" xfId="4" applyFont="1" applyFill="1" applyAlignment="1"/>
    <xf numFmtId="0" fontId="6" fillId="0" borderId="0" xfId="4" applyFont="1" applyFill="1">
      <alignment vertical="center"/>
    </xf>
    <xf numFmtId="3" fontId="11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wrapText="1"/>
    </xf>
    <xf numFmtId="176" fontId="6" fillId="0" borderId="0" xfId="1" applyNumberFormat="1" applyFont="1" applyFill="1" applyBorder="1" applyAlignment="1">
      <alignment horizontal="center" wrapText="1"/>
    </xf>
    <xf numFmtId="179" fontId="6" fillId="0" borderId="0" xfId="2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wrapText="1"/>
    </xf>
    <xf numFmtId="185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76" fontId="8" fillId="0" borderId="0" xfId="1" applyNumberFormat="1" applyFont="1" applyFill="1" applyAlignment="1">
      <alignment horizontal="center" wrapText="1"/>
    </xf>
    <xf numFmtId="179" fontId="8" fillId="0" borderId="0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3" fontId="12" fillId="0" borderId="0" xfId="0" applyNumberFormat="1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/>
    <xf numFmtId="3" fontId="13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13" fillId="0" borderId="0" xfId="0" applyFont="1" applyFill="1" applyBorder="1" applyAlignment="1"/>
    <xf numFmtId="3" fontId="12" fillId="0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3" fontId="0" fillId="0" borderId="0" xfId="2" applyFont="1" applyFill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3" fillId="0" borderId="0" xfId="4" applyFont="1" applyFill="1">
      <alignment vertical="center"/>
    </xf>
    <xf numFmtId="0" fontId="24" fillId="0" borderId="0" xfId="4" applyFont="1" applyFill="1" applyBorder="1" applyAlignment="1">
      <alignment horizontal="center" vertical="center" wrapText="1"/>
    </xf>
    <xf numFmtId="0" fontId="26" fillId="0" borderId="0" xfId="4" applyFont="1" applyFill="1" applyAlignment="1"/>
    <xf numFmtId="0" fontId="27" fillId="0" borderId="1" xfId="4" applyFont="1" applyFill="1" applyBorder="1" applyAlignment="1">
      <alignment horizontal="center" vertical="center" wrapText="1"/>
    </xf>
    <xf numFmtId="0" fontId="29" fillId="0" borderId="0" xfId="4" applyFont="1" applyFill="1" applyAlignment="1"/>
    <xf numFmtId="3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3" fillId="0" borderId="1" xfId="4" applyFont="1" applyFill="1" applyBorder="1">
      <alignment vertical="center"/>
    </xf>
    <xf numFmtId="183" fontId="27" fillId="0" borderId="1" xfId="4" applyNumberFormat="1" applyFont="1" applyFill="1" applyBorder="1" applyAlignment="1">
      <alignment vertical="center"/>
    </xf>
    <xf numFmtId="181" fontId="27" fillId="0" borderId="1" xfId="4" applyNumberFormat="1" applyFont="1" applyFill="1" applyBorder="1" applyAlignment="1">
      <alignment vertical="center"/>
    </xf>
    <xf numFmtId="0" fontId="27" fillId="0" borderId="1" xfId="4" applyFont="1" applyFill="1" applyBorder="1">
      <alignment vertical="center"/>
    </xf>
    <xf numFmtId="0" fontId="27" fillId="0" borderId="1" xfId="4" applyFont="1" applyFill="1" applyBorder="1" applyAlignment="1">
      <alignment vertical="center"/>
    </xf>
    <xf numFmtId="178" fontId="27" fillId="0" borderId="1" xfId="4" applyNumberFormat="1" applyFont="1" applyFill="1" applyBorder="1" applyAlignment="1">
      <alignment horizontal="right" vertical="center" wrapText="1"/>
    </xf>
    <xf numFmtId="0" fontId="32" fillId="0" borderId="1" xfId="4" applyFont="1" applyFill="1" applyBorder="1" applyAlignment="1">
      <alignment horizontal="left" vertical="center" indent="1"/>
    </xf>
    <xf numFmtId="180" fontId="32" fillId="0" borderId="1" xfId="4" applyNumberFormat="1" applyFont="1" applyFill="1" applyBorder="1" applyAlignment="1">
      <alignment vertical="center"/>
    </xf>
    <xf numFmtId="179" fontId="32" fillId="0" borderId="1" xfId="2" applyNumberFormat="1" applyFont="1" applyFill="1" applyBorder="1" applyAlignment="1">
      <alignment horizontal="center" vertical="center" wrapText="1"/>
    </xf>
    <xf numFmtId="178" fontId="23" fillId="0" borderId="1" xfId="4" applyNumberFormat="1" applyFont="1" applyFill="1" applyBorder="1" applyAlignment="1">
      <alignment horizontal="right" vertical="center" wrapText="1"/>
    </xf>
    <xf numFmtId="183" fontId="32" fillId="0" borderId="1" xfId="4" applyNumberFormat="1" applyFont="1" applyFill="1" applyBorder="1" applyAlignment="1">
      <alignment horizontal="right" vertical="center"/>
    </xf>
    <xf numFmtId="182" fontId="32" fillId="0" borderId="1" xfId="4" applyNumberFormat="1" applyFont="1" applyFill="1" applyBorder="1" applyAlignment="1">
      <alignment horizontal="right" vertical="center"/>
    </xf>
    <xf numFmtId="0" fontId="32" fillId="0" borderId="1" xfId="4" applyNumberFormat="1" applyFont="1" applyFill="1" applyBorder="1" applyAlignment="1">
      <alignment horizontal="left" vertical="center" wrapText="1" indent="1"/>
    </xf>
    <xf numFmtId="0" fontId="34" fillId="0" borderId="1" xfId="4" applyFont="1" applyFill="1" applyBorder="1" applyAlignment="1">
      <alignment vertical="center"/>
    </xf>
    <xf numFmtId="179" fontId="34" fillId="0" borderId="1" xfId="2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left" vertical="center" indent="1"/>
    </xf>
    <xf numFmtId="183" fontId="23" fillId="0" borderId="1" xfId="4" applyNumberFormat="1" applyFont="1" applyFill="1" applyBorder="1" applyAlignment="1">
      <alignment vertical="center"/>
    </xf>
    <xf numFmtId="181" fontId="23" fillId="0" borderId="1" xfId="4" applyNumberFormat="1" applyFont="1" applyFill="1" applyBorder="1" applyAlignment="1">
      <alignment vertical="center"/>
    </xf>
    <xf numFmtId="0" fontId="27" fillId="0" borderId="0" xfId="4" applyFont="1" applyFill="1">
      <alignment vertical="center"/>
    </xf>
    <xf numFmtId="180" fontId="27" fillId="0" borderId="1" xfId="4" applyNumberFormat="1" applyFont="1" applyFill="1" applyBorder="1" applyAlignment="1">
      <alignment vertical="center"/>
    </xf>
    <xf numFmtId="180" fontId="23" fillId="0" borderId="1" xfId="4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5" fontId="30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27" fillId="0" borderId="1" xfId="1" applyNumberFormat="1" applyFont="1" applyFill="1" applyBorder="1" applyAlignment="1">
      <alignment horizontal="right" vertical="center" wrapText="1"/>
    </xf>
    <xf numFmtId="179" fontId="27" fillId="0" borderId="1" xfId="2" applyNumberFormat="1" applyFont="1" applyFill="1" applyBorder="1" applyAlignment="1">
      <alignment horizontal="right" vertical="center" wrapText="1"/>
    </xf>
    <xf numFmtId="182" fontId="27" fillId="0" borderId="1" xfId="2" applyNumberFormat="1" applyFont="1" applyFill="1" applyBorder="1" applyAlignment="1">
      <alignment horizontal="right" vertical="center" wrapText="1"/>
    </xf>
    <xf numFmtId="181" fontId="27" fillId="0" borderId="1" xfId="0" applyNumberFormat="1" applyFont="1" applyFill="1" applyBorder="1" applyAlignment="1">
      <alignment horizontal="right" vertical="center" wrapText="1"/>
    </xf>
    <xf numFmtId="181" fontId="32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181" fontId="34" fillId="0" borderId="0" xfId="0" applyNumberFormat="1" applyFont="1" applyFill="1" applyBorder="1" applyAlignment="1">
      <alignment vertical="center" wrapText="1"/>
    </xf>
    <xf numFmtId="0" fontId="34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indent="1"/>
    </xf>
    <xf numFmtId="183" fontId="23" fillId="0" borderId="9" xfId="2" applyNumberFormat="1" applyFont="1" applyFill="1" applyBorder="1" applyAlignment="1">
      <alignment horizontal="right" vertical="center" wrapText="1"/>
    </xf>
    <xf numFmtId="183" fontId="23" fillId="0" borderId="10" xfId="2" applyNumberFormat="1" applyFont="1" applyFill="1" applyBorder="1" applyAlignment="1">
      <alignment horizontal="right" vertical="center" wrapText="1"/>
    </xf>
    <xf numFmtId="183" fontId="23" fillId="0" borderId="1" xfId="2" applyNumberFormat="1" applyFont="1" applyFill="1" applyBorder="1" applyAlignment="1">
      <alignment horizontal="right" vertical="center" wrapText="1"/>
    </xf>
    <xf numFmtId="183" fontId="23" fillId="0" borderId="1" xfId="0" applyNumberFormat="1" applyFont="1" applyFill="1" applyBorder="1" applyAlignment="1">
      <alignment horizontal="right" vertical="center" wrapText="1"/>
    </xf>
    <xf numFmtId="181" fontId="23" fillId="0" borderId="1" xfId="0" applyNumberFormat="1" applyFont="1" applyFill="1" applyBorder="1" applyAlignment="1">
      <alignment horizontal="right" vertical="center" wrapText="1"/>
    </xf>
    <xf numFmtId="0" fontId="32" fillId="0" borderId="0" xfId="0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84" fontId="23" fillId="0" borderId="1" xfId="2" applyNumberFormat="1" applyFont="1" applyFill="1" applyBorder="1" applyAlignment="1">
      <alignment horizontal="right" vertical="center" wrapText="1"/>
    </xf>
    <xf numFmtId="183" fontId="23" fillId="0" borderId="11" xfId="2" applyNumberFormat="1" applyFont="1" applyFill="1" applyBorder="1" applyAlignment="1">
      <alignment horizontal="right" vertical="center" wrapText="1"/>
    </xf>
    <xf numFmtId="183" fontId="23" fillId="0" borderId="12" xfId="2" applyNumberFormat="1" applyFont="1" applyFill="1" applyBorder="1" applyAlignment="1">
      <alignment horizontal="right" vertical="center" wrapText="1"/>
    </xf>
    <xf numFmtId="0" fontId="23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27" fillId="0" borderId="0" xfId="0" applyNumberFormat="1" applyFont="1" applyFill="1" applyBorder="1" applyAlignment="1">
      <alignment wrapText="1"/>
    </xf>
    <xf numFmtId="183" fontId="27" fillId="0" borderId="9" xfId="2" applyNumberFormat="1" applyFont="1" applyFill="1" applyBorder="1" applyAlignment="1">
      <alignment horizontal="right" vertical="center" wrapText="1"/>
    </xf>
    <xf numFmtId="183" fontId="27" fillId="0" borderId="5" xfId="2" applyNumberFormat="1" applyFont="1" applyFill="1" applyBorder="1" applyAlignment="1">
      <alignment horizontal="right" vertical="center" wrapText="1"/>
    </xf>
    <xf numFmtId="183" fontId="27" fillId="0" borderId="1" xfId="2" applyNumberFormat="1" applyFont="1" applyFill="1" applyBorder="1" applyAlignment="1">
      <alignment horizontal="right" vertical="center" wrapText="1"/>
    </xf>
    <xf numFmtId="183" fontId="27" fillId="0" borderId="1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wrapText="1"/>
    </xf>
    <xf numFmtId="0" fontId="27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179" fontId="30" fillId="0" borderId="1" xfId="2" applyNumberFormat="1" applyFont="1" applyFill="1" applyBorder="1" applyAlignment="1">
      <alignment vertical="center" wrapText="1"/>
    </xf>
    <xf numFmtId="0" fontId="30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14" fillId="0" borderId="1" xfId="0" applyFont="1" applyFill="1" applyBorder="1" applyAlignment="1">
      <alignment vertical="center" wrapText="1"/>
    </xf>
    <xf numFmtId="179" fontId="14" fillId="0" borderId="1" xfId="2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14" fillId="0" borderId="1" xfId="2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179" fontId="30" fillId="0" borderId="1" xfId="2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179" fontId="14" fillId="0" borderId="1" xfId="2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30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182" fontId="14" fillId="0" borderId="1" xfId="0" applyNumberFormat="1" applyFont="1" applyFill="1" applyBorder="1" applyAlignment="1">
      <alignment horizontal="right" vertical="center"/>
    </xf>
    <xf numFmtId="4" fontId="30" fillId="0" borderId="0" xfId="0" applyNumberFormat="1" applyFont="1" applyFill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lef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3" fontId="30" fillId="0" borderId="1" xfId="0" applyNumberFormat="1" applyFont="1" applyFill="1" applyBorder="1" applyAlignment="1">
      <alignment horizontal="right" vertical="center"/>
    </xf>
    <xf numFmtId="182" fontId="30" fillId="0" borderId="1" xfId="0" applyNumberFormat="1" applyFont="1" applyFill="1" applyBorder="1" applyAlignment="1">
      <alignment horizontal="right" vertic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14" fillId="0" borderId="0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indent="1"/>
    </xf>
    <xf numFmtId="1" fontId="14" fillId="0" borderId="1" xfId="0" applyNumberFormat="1" applyFont="1" applyFill="1" applyBorder="1" applyAlignment="1">
      <alignment horizontal="left" vertical="center" wrapText="1" indent="1"/>
    </xf>
    <xf numFmtId="1" fontId="30" fillId="0" borderId="1" xfId="0" applyNumberFormat="1" applyFont="1" applyFill="1" applyBorder="1" applyAlignment="1">
      <alignment horizontal="left" vertical="center" wrapText="1"/>
    </xf>
    <xf numFmtId="184" fontId="14" fillId="0" borderId="1" xfId="0" applyNumberFormat="1" applyFont="1" applyFill="1" applyBorder="1" applyAlignment="1">
      <alignment horizontal="left" vertical="center" indent="1"/>
    </xf>
    <xf numFmtId="3" fontId="30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 indent="1"/>
    </xf>
    <xf numFmtId="0" fontId="14" fillId="0" borderId="13" xfId="0" applyFont="1" applyFill="1" applyBorder="1" applyAlignment="1">
      <alignment horizontal="left" vertical="center" wrapText="1" indent="1"/>
    </xf>
    <xf numFmtId="3" fontId="39" fillId="0" borderId="0" xfId="0" applyNumberFormat="1" applyFont="1" applyFill="1" applyBorder="1" applyAlignment="1"/>
    <xf numFmtId="0" fontId="39" fillId="0" borderId="0" xfId="0" applyFont="1" applyFill="1" applyBorder="1" applyAlignment="1"/>
    <xf numFmtId="0" fontId="14" fillId="0" borderId="13" xfId="0" applyFont="1" applyFill="1" applyBorder="1" applyAlignment="1">
      <alignment horizontal="left" vertical="center" wrapText="1"/>
    </xf>
    <xf numFmtId="3" fontId="14" fillId="0" borderId="1" xfId="3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center"/>
    </xf>
    <xf numFmtId="177" fontId="39" fillId="0" borderId="0" xfId="0" applyNumberFormat="1" applyFont="1" applyFill="1" applyBorder="1" applyAlignment="1">
      <alignment wrapText="1"/>
    </xf>
    <xf numFmtId="0" fontId="32" fillId="0" borderId="0" xfId="0" applyFont="1" applyFill="1" applyAlignment="1">
      <alignment vertical="center" wrapText="1"/>
    </xf>
    <xf numFmtId="179" fontId="30" fillId="0" borderId="1" xfId="2" applyNumberFormat="1" applyFont="1" applyFill="1" applyBorder="1" applyAlignment="1">
      <alignment horizontal="right" vertical="center" wrapText="1"/>
    </xf>
    <xf numFmtId="0" fontId="34" fillId="0" borderId="0" xfId="0" applyFont="1" applyFill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43" fontId="2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3" fontId="0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43" fontId="2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43" fontId="27" fillId="0" borderId="15" xfId="0" applyNumberFormat="1" applyFont="1" applyBorder="1" applyAlignment="1">
      <alignment horizontal="center" vertical="center" wrapText="1"/>
    </xf>
    <xf numFmtId="43" fontId="27" fillId="0" borderId="14" xfId="0" applyNumberFormat="1" applyFont="1" applyBorder="1" applyAlignment="1">
      <alignment horizontal="center" vertical="center" wrapText="1"/>
    </xf>
    <xf numFmtId="41" fontId="27" fillId="0" borderId="15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179" fontId="27" fillId="0" borderId="15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43" fontId="23" fillId="0" borderId="15" xfId="0" applyNumberFormat="1" applyFont="1" applyBorder="1" applyAlignment="1">
      <alignment horizontal="center" vertical="center" wrapText="1"/>
    </xf>
    <xf numFmtId="43" fontId="23" fillId="0" borderId="15" xfId="0" applyNumberFormat="1" applyFont="1" applyFill="1" applyBorder="1" applyAlignment="1">
      <alignment horizontal="center" vertical="center" wrapText="1"/>
    </xf>
    <xf numFmtId="41" fontId="23" fillId="0" borderId="15" xfId="0" applyNumberFormat="1" applyFont="1" applyBorder="1" applyAlignment="1">
      <alignment horizontal="center" vertical="center" wrapText="1"/>
    </xf>
    <xf numFmtId="41" fontId="23" fillId="0" borderId="15" xfId="0" applyNumberFormat="1" applyFont="1" applyFill="1" applyBorder="1" applyAlignment="1">
      <alignment horizontal="center" vertical="center" wrapText="1"/>
    </xf>
    <xf numFmtId="179" fontId="23" fillId="0" borderId="15" xfId="0" applyNumberFormat="1" applyFont="1" applyFill="1" applyBorder="1" applyAlignment="1">
      <alignment horizontal="center" vertical="center" wrapText="1"/>
    </xf>
    <xf numFmtId="179" fontId="23" fillId="0" borderId="1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3" fontId="23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3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5" xfId="0" applyFont="1" applyFill="1" applyBorder="1" applyAlignment="1">
      <alignment horizontal="center" vertical="center"/>
    </xf>
    <xf numFmtId="43" fontId="27" fillId="0" borderId="15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3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3" fontId="23" fillId="0" borderId="15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43" fontId="32" fillId="0" borderId="0" xfId="0" applyNumberFormat="1" applyFont="1" applyAlignment="1">
      <alignment horizontal="center" vertical="center"/>
    </xf>
    <xf numFmtId="43" fontId="27" fillId="0" borderId="0" xfId="0" applyNumberFormat="1" applyFont="1" applyFill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/>
    <xf numFmtId="177" fontId="39" fillId="0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right" vertical="center"/>
    </xf>
    <xf numFmtId="1" fontId="36" fillId="0" borderId="1" xfId="0" applyNumberFormat="1" applyFont="1" applyFill="1" applyBorder="1" applyAlignment="1">
      <alignment horizontal="left" vertical="center" indent="1"/>
    </xf>
    <xf numFmtId="3" fontId="36" fillId="0" borderId="1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horizontal="center" vertical="center"/>
    </xf>
    <xf numFmtId="179" fontId="14" fillId="0" borderId="15" xfId="2" applyNumberFormat="1" applyFont="1" applyFill="1" applyBorder="1" applyAlignment="1">
      <alignment vertical="center" wrapText="1"/>
    </xf>
    <xf numFmtId="183" fontId="23" fillId="0" borderId="15" xfId="0" applyNumberFormat="1" applyFont="1" applyFill="1" applyBorder="1" applyAlignment="1">
      <alignment horizontal="right" vertical="center" wrapText="1"/>
    </xf>
    <xf numFmtId="183" fontId="23" fillId="0" borderId="15" xfId="2" applyNumberFormat="1" applyFont="1" applyFill="1" applyBorder="1" applyAlignment="1">
      <alignment horizontal="right" vertical="center" wrapText="1"/>
    </xf>
    <xf numFmtId="0" fontId="14" fillId="0" borderId="15" xfId="0" applyFont="1" applyBorder="1" applyAlignment="1">
      <alignment horizontal="left" vertical="center" wrapText="1" indent="1"/>
    </xf>
    <xf numFmtId="179" fontId="14" fillId="0" borderId="15" xfId="2" applyNumberFormat="1" applyFont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23" fillId="0" borderId="15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center" vertical="center" wrapText="1"/>
    </xf>
    <xf numFmtId="0" fontId="27" fillId="0" borderId="15" xfId="4" applyFont="1" applyFill="1" applyBorder="1" applyAlignment="1">
      <alignment horizontal="center" vertical="center" wrapText="1"/>
    </xf>
    <xf numFmtId="183" fontId="27" fillId="0" borderId="15" xfId="4" applyNumberFormat="1" applyFont="1" applyFill="1" applyBorder="1" applyAlignment="1">
      <alignment vertical="center"/>
    </xf>
    <xf numFmtId="178" fontId="23" fillId="0" borderId="15" xfId="4" applyNumberFormat="1" applyFont="1" applyFill="1" applyBorder="1" applyAlignment="1">
      <alignment horizontal="right" vertical="center" wrapText="1"/>
    </xf>
    <xf numFmtId="179" fontId="34" fillId="0" borderId="15" xfId="2" applyNumberFormat="1" applyFont="1" applyFill="1" applyBorder="1" applyAlignment="1">
      <alignment horizontal="center" vertical="center" wrapText="1"/>
    </xf>
    <xf numFmtId="179" fontId="32" fillId="0" borderId="15" xfId="2" applyNumberFormat="1" applyFont="1" applyFill="1" applyBorder="1" applyAlignment="1">
      <alignment horizontal="center" vertical="center" wrapText="1"/>
    </xf>
    <xf numFmtId="180" fontId="27" fillId="0" borderId="15" xfId="4" applyNumberFormat="1" applyFont="1" applyFill="1" applyBorder="1" applyAlignment="1">
      <alignment vertical="center"/>
    </xf>
    <xf numFmtId="3" fontId="31" fillId="0" borderId="15" xfId="0" applyNumberFormat="1" applyFont="1" applyFill="1" applyBorder="1" applyAlignment="1">
      <alignment horizontal="center" vertical="center" wrapText="1"/>
    </xf>
    <xf numFmtId="179" fontId="38" fillId="0" borderId="15" xfId="2" applyNumberFormat="1" applyFont="1" applyFill="1" applyBorder="1" applyAlignment="1">
      <alignment vertical="center"/>
    </xf>
    <xf numFmtId="186" fontId="37" fillId="0" borderId="15" xfId="2" applyNumberFormat="1" applyFont="1" applyFill="1" applyBorder="1" applyAlignment="1">
      <alignment vertical="center"/>
    </xf>
    <xf numFmtId="179" fontId="37" fillId="0" borderId="15" xfId="2" applyNumberFormat="1" applyFont="1" applyFill="1" applyBorder="1" applyAlignment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0" fontId="38" fillId="0" borderId="0" xfId="4" applyFont="1" applyFill="1" applyAlignment="1">
      <alignment vertical="center" wrapText="1"/>
    </xf>
    <xf numFmtId="0" fontId="38" fillId="0" borderId="6" xfId="4" applyFont="1" applyFill="1" applyBorder="1" applyAlignment="1">
      <alignment vertical="center" wrapText="1"/>
    </xf>
    <xf numFmtId="0" fontId="37" fillId="0" borderId="15" xfId="4" applyFont="1" applyFill="1" applyBorder="1" applyAlignment="1">
      <alignment horizontal="center" vertical="center" wrapText="1"/>
    </xf>
    <xf numFmtId="3" fontId="43" fillId="0" borderId="15" xfId="0" applyNumberFormat="1" applyFont="1" applyFill="1" applyBorder="1" applyAlignment="1">
      <alignment horizontal="center" vertical="center" wrapText="1"/>
    </xf>
    <xf numFmtId="0" fontId="37" fillId="0" borderId="15" xfId="4" applyFont="1" applyFill="1" applyBorder="1" applyAlignment="1">
      <alignment vertical="center" wrapText="1"/>
    </xf>
    <xf numFmtId="183" fontId="47" fillId="0" borderId="0" xfId="6" applyNumberFormat="1" applyFont="1" applyFill="1" applyBorder="1" applyAlignment="1">
      <alignment horizontal="center" vertical="center"/>
    </xf>
    <xf numFmtId="187" fontId="47" fillId="0" borderId="0" xfId="6" applyNumberFormat="1" applyFont="1" applyFill="1" applyBorder="1" applyAlignment="1">
      <alignment vertical="center"/>
    </xf>
    <xf numFmtId="10" fontId="47" fillId="0" borderId="0" xfId="6" applyNumberFormat="1" applyFont="1" applyFill="1" applyBorder="1" applyAlignment="1">
      <alignment vertical="center"/>
    </xf>
    <xf numFmtId="0" fontId="47" fillId="0" borderId="0" xfId="6" applyFont="1" applyFill="1" applyBorder="1" applyAlignment="1">
      <alignment vertical="center"/>
    </xf>
    <xf numFmtId="0" fontId="1" fillId="0" borderId="0" xfId="7" applyFill="1">
      <alignment vertical="center"/>
    </xf>
    <xf numFmtId="0" fontId="19" fillId="0" borderId="0" xfId="8" applyFill="1"/>
    <xf numFmtId="0" fontId="47" fillId="0" borderId="6" xfId="6" applyFont="1" applyFill="1" applyBorder="1" applyAlignment="1">
      <alignment horizontal="left" vertical="center" wrapText="1"/>
    </xf>
    <xf numFmtId="183" fontId="47" fillId="0" borderId="6" xfId="6" applyNumberFormat="1" applyFont="1" applyFill="1" applyBorder="1" applyAlignment="1">
      <alignment horizontal="center" vertical="center" wrapText="1"/>
    </xf>
    <xf numFmtId="187" fontId="19" fillId="0" borderId="0" xfId="8" applyNumberFormat="1" applyFill="1"/>
    <xf numFmtId="10" fontId="47" fillId="0" borderId="6" xfId="6" applyNumberFormat="1" applyFont="1" applyFill="1" applyBorder="1" applyAlignment="1">
      <alignment horizontal="right" vertical="center" wrapText="1"/>
    </xf>
    <xf numFmtId="0" fontId="31" fillId="0" borderId="0" xfId="6" applyFont="1" applyFill="1" applyBorder="1" applyAlignment="1">
      <alignment vertical="center"/>
    </xf>
    <xf numFmtId="188" fontId="31" fillId="0" borderId="0" xfId="6" applyNumberFormat="1" applyFont="1" applyFill="1" applyBorder="1" applyAlignment="1">
      <alignment vertical="center"/>
    </xf>
    <xf numFmtId="0" fontId="36" fillId="0" borderId="0" xfId="6" applyFont="1" applyFill="1" applyBorder="1" applyAlignment="1">
      <alignment vertical="center"/>
    </xf>
    <xf numFmtId="187" fontId="1" fillId="0" borderId="0" xfId="7" applyNumberFormat="1" applyFill="1">
      <alignment vertical="center"/>
    </xf>
    <xf numFmtId="0" fontId="25" fillId="0" borderId="6" xfId="18" applyFont="1" applyFill="1" applyBorder="1" applyAlignment="1">
      <alignment horizontal="left" vertical="center" wrapText="1"/>
    </xf>
    <xf numFmtId="183" fontId="25" fillId="0" borderId="6" xfId="18" applyNumberFormat="1" applyFont="1" applyFill="1" applyBorder="1" applyAlignment="1">
      <alignment horizontal="center" vertical="center" wrapText="1"/>
    </xf>
    <xf numFmtId="10" fontId="25" fillId="0" borderId="6" xfId="18" applyNumberFormat="1" applyFont="1" applyFill="1" applyBorder="1" applyAlignment="1">
      <alignment horizontal="right" vertical="center" wrapText="1"/>
    </xf>
    <xf numFmtId="187" fontId="33" fillId="0" borderId="0" xfId="26" applyNumberFormat="1" applyFont="1" applyFill="1" applyAlignment="1"/>
    <xf numFmtId="187" fontId="25" fillId="0" borderId="0" xfId="26" applyNumberFormat="1" applyFont="1" applyFill="1" applyBorder="1" applyAlignment="1">
      <alignment vertical="center"/>
    </xf>
    <xf numFmtId="0" fontId="25" fillId="0" borderId="0" xfId="26" applyFont="1" applyFill="1" applyBorder="1" applyAlignment="1">
      <alignment vertical="center"/>
    </xf>
    <xf numFmtId="0" fontId="25" fillId="0" borderId="6" xfId="26" applyFont="1" applyFill="1" applyBorder="1" applyAlignment="1">
      <alignment horizontal="left" vertical="center" wrapText="1"/>
    </xf>
    <xf numFmtId="0" fontId="28" fillId="0" borderId="0" xfId="26" applyFont="1" applyFill="1" applyBorder="1" applyAlignment="1">
      <alignment vertical="center"/>
    </xf>
    <xf numFmtId="0" fontId="19" fillId="0" borderId="0" xfId="30" applyFill="1"/>
    <xf numFmtId="187" fontId="27" fillId="0" borderId="15" xfId="9" applyNumberFormat="1" applyFont="1" applyFill="1" applyBorder="1" applyAlignment="1">
      <alignment horizontal="center" vertical="center" wrapText="1"/>
    </xf>
    <xf numFmtId="187" fontId="27" fillId="0" borderId="15" xfId="6" applyNumberFormat="1" applyFont="1" applyFill="1" applyBorder="1" applyAlignment="1">
      <alignment horizontal="right" vertical="center"/>
    </xf>
    <xf numFmtId="187" fontId="30" fillId="0" borderId="15" xfId="6" applyNumberFormat="1" applyFont="1" applyFill="1" applyBorder="1" applyAlignment="1">
      <alignment horizontal="right" vertical="center"/>
    </xf>
    <xf numFmtId="10" fontId="30" fillId="0" borderId="15" xfId="6" applyNumberFormat="1" applyFont="1" applyFill="1" applyBorder="1" applyAlignment="1">
      <alignment horizontal="right" vertical="center"/>
    </xf>
    <xf numFmtId="0" fontId="23" fillId="0" borderId="16" xfId="6" applyFont="1" applyFill="1" applyBorder="1" applyAlignment="1">
      <alignment horizontal="right" vertical="center"/>
    </xf>
    <xf numFmtId="0" fontId="23" fillId="0" borderId="19" xfId="6" applyFont="1" applyFill="1" applyBorder="1" applyAlignment="1">
      <alignment vertical="center"/>
    </xf>
    <xf numFmtId="187" fontId="23" fillId="0" borderId="15" xfId="6" applyNumberFormat="1" applyFont="1" applyFill="1" applyBorder="1" applyAlignment="1">
      <alignment horizontal="right" vertical="center"/>
    </xf>
    <xf numFmtId="187" fontId="14" fillId="0" borderId="15" xfId="6" applyNumberFormat="1" applyFont="1" applyFill="1" applyBorder="1" applyAlignment="1">
      <alignment horizontal="right" vertical="center"/>
    </xf>
    <xf numFmtId="10" fontId="14" fillId="0" borderId="15" xfId="6" applyNumberFormat="1" applyFont="1" applyFill="1" applyBorder="1" applyAlignment="1">
      <alignment horizontal="right" vertical="center"/>
    </xf>
    <xf numFmtId="0" fontId="23" fillId="0" borderId="16" xfId="6" applyFont="1" applyFill="1" applyBorder="1" applyAlignment="1">
      <alignment vertical="center"/>
    </xf>
    <xf numFmtId="0" fontId="23" fillId="0" borderId="17" xfId="6" applyFont="1" applyFill="1" applyBorder="1" applyAlignment="1">
      <alignment vertical="center"/>
    </xf>
    <xf numFmtId="187" fontId="23" fillId="0" borderId="15" xfId="9" applyNumberFormat="1" applyFont="1" applyFill="1" applyBorder="1" applyAlignment="1">
      <alignment horizontal="right" vertical="center"/>
    </xf>
    <xf numFmtId="0" fontId="23" fillId="0" borderId="16" xfId="9" applyFont="1" applyFill="1" applyBorder="1" applyAlignment="1">
      <alignment horizontal="right" vertical="center"/>
    </xf>
    <xf numFmtId="0" fontId="23" fillId="0" borderId="19" xfId="9" applyFont="1" applyFill="1" applyBorder="1" applyAlignment="1">
      <alignment vertical="center"/>
    </xf>
    <xf numFmtId="0" fontId="23" fillId="0" borderId="17" xfId="9" applyFont="1" applyFill="1" applyBorder="1" applyAlignment="1">
      <alignment vertical="center"/>
    </xf>
    <xf numFmtId="187" fontId="30" fillId="0" borderId="15" xfId="9" applyNumberFormat="1" applyFont="1" applyFill="1" applyBorder="1" applyAlignment="1">
      <alignment horizontal="center" vertical="center" wrapText="1"/>
    </xf>
    <xf numFmtId="10" fontId="30" fillId="0" borderId="15" xfId="9" applyNumberFormat="1" applyFont="1" applyFill="1" applyBorder="1" applyAlignment="1">
      <alignment horizontal="center" vertical="center" wrapText="1"/>
    </xf>
    <xf numFmtId="0" fontId="27" fillId="0" borderId="15" xfId="18" applyFont="1" applyFill="1" applyBorder="1" applyAlignment="1">
      <alignment horizontal="center" vertical="center" wrapText="1"/>
    </xf>
    <xf numFmtId="187" fontId="30" fillId="0" borderId="15" xfId="18" applyNumberFormat="1" applyFont="1" applyFill="1" applyBorder="1" applyAlignment="1">
      <alignment horizontal="center" vertical="center" wrapText="1"/>
    </xf>
    <xf numFmtId="188" fontId="30" fillId="0" borderId="15" xfId="18" applyNumberFormat="1" applyFont="1" applyFill="1" applyBorder="1" applyAlignment="1">
      <alignment horizontal="center" vertical="center" wrapText="1"/>
    </xf>
    <xf numFmtId="10" fontId="30" fillId="0" borderId="15" xfId="18" applyNumberFormat="1" applyFont="1" applyFill="1" applyBorder="1" applyAlignment="1">
      <alignment horizontal="center" vertical="center" wrapText="1"/>
    </xf>
    <xf numFmtId="0" fontId="34" fillId="0" borderId="15" xfId="26" applyFont="1" applyFill="1" applyBorder="1" applyAlignment="1">
      <alignment horizontal="center" vertical="center" wrapText="1"/>
    </xf>
    <xf numFmtId="187" fontId="27" fillId="0" borderId="15" xfId="19" applyNumberFormat="1" applyFont="1" applyFill="1" applyBorder="1" applyAlignment="1">
      <alignment horizontal="center" vertical="center" wrapText="1"/>
    </xf>
    <xf numFmtId="187" fontId="27" fillId="0" borderId="15" xfId="19" applyNumberFormat="1" applyFont="1" applyFill="1" applyBorder="1" applyAlignment="1">
      <alignment horizontal="center" vertical="center"/>
    </xf>
    <xf numFmtId="0" fontId="34" fillId="0" borderId="15" xfId="26" applyFont="1" applyFill="1" applyBorder="1" applyAlignment="1">
      <alignment vertical="center" wrapText="1"/>
    </xf>
    <xf numFmtId="187" fontId="34" fillId="0" borderId="22" xfId="19" applyNumberFormat="1" applyFont="1" applyFill="1" applyBorder="1" applyAlignment="1" applyProtection="1">
      <alignment horizontal="right" vertical="center"/>
    </xf>
    <xf numFmtId="187" fontId="34" fillId="0" borderId="15" xfId="26" applyNumberFormat="1" applyFont="1" applyFill="1" applyBorder="1" applyAlignment="1">
      <alignment horizontal="right" vertical="center"/>
    </xf>
    <xf numFmtId="0" fontId="32" fillId="0" borderId="15" xfId="26" applyFont="1" applyFill="1" applyBorder="1" applyAlignment="1">
      <alignment vertical="center" wrapText="1"/>
    </xf>
    <xf numFmtId="187" fontId="32" fillId="0" borderId="22" xfId="19" applyNumberFormat="1" applyFont="1" applyFill="1" applyBorder="1" applyAlignment="1" applyProtection="1">
      <alignment horizontal="right" vertical="center"/>
    </xf>
    <xf numFmtId="187" fontId="32" fillId="0" borderId="15" xfId="26" applyNumberFormat="1" applyFont="1" applyFill="1" applyBorder="1" applyAlignment="1">
      <alignment horizontal="right" vertical="center"/>
    </xf>
    <xf numFmtId="187" fontId="32" fillId="0" borderId="22" xfId="26" applyNumberFormat="1" applyFont="1" applyFill="1" applyBorder="1" applyAlignment="1" applyProtection="1">
      <alignment horizontal="right" vertical="center"/>
    </xf>
    <xf numFmtId="0" fontId="32" fillId="0" borderId="15" xfId="26" applyFont="1" applyFill="1" applyBorder="1" applyAlignment="1">
      <alignment vertical="center"/>
    </xf>
    <xf numFmtId="187" fontId="32" fillId="0" borderId="15" xfId="19" applyNumberFormat="1" applyFont="1" applyFill="1" applyBorder="1" applyAlignment="1">
      <alignment horizontal="right" vertical="center"/>
    </xf>
    <xf numFmtId="187" fontId="3" fillId="0" borderId="6" xfId="26" applyNumberFormat="1" applyFont="1" applyFill="1" applyBorder="1" applyAlignment="1">
      <alignment horizontal="right" vertical="center" wrapText="1"/>
    </xf>
    <xf numFmtId="0" fontId="32" fillId="0" borderId="19" xfId="18" applyFont="1" applyFill="1" applyBorder="1" applyAlignment="1">
      <alignment vertical="center" wrapText="1"/>
    </xf>
    <xf numFmtId="43" fontId="27" fillId="0" borderId="15" xfId="2" applyFont="1" applyFill="1" applyBorder="1" applyAlignment="1">
      <alignment horizontal="center" vertical="center"/>
    </xf>
    <xf numFmtId="179" fontId="27" fillId="0" borderId="15" xfId="0" applyNumberFormat="1" applyFont="1" applyFill="1" applyBorder="1" applyAlignment="1">
      <alignment horizontal="center" vertical="center" wrapText="1"/>
    </xf>
    <xf numFmtId="0" fontId="38" fillId="0" borderId="15" xfId="4" applyFont="1" applyFill="1" applyBorder="1" applyAlignment="1">
      <alignment vertical="center" wrapText="1"/>
    </xf>
    <xf numFmtId="0" fontId="38" fillId="0" borderId="15" xfId="4" applyFont="1" applyFill="1" applyBorder="1" applyAlignment="1">
      <alignment horizontal="center" vertical="center" wrapText="1"/>
    </xf>
    <xf numFmtId="179" fontId="37" fillId="0" borderId="15" xfId="2" applyNumberFormat="1" applyFont="1" applyFill="1" applyBorder="1" applyAlignment="1">
      <alignment vertical="center" wrapText="1"/>
    </xf>
    <xf numFmtId="43" fontId="37" fillId="0" borderId="15" xfId="2" applyNumberFormat="1" applyFont="1" applyFill="1" applyBorder="1" applyAlignment="1">
      <alignment vertical="center" wrapText="1"/>
    </xf>
    <xf numFmtId="0" fontId="37" fillId="0" borderId="15" xfId="4" applyFont="1" applyFill="1" applyBorder="1" applyAlignment="1"/>
    <xf numFmtId="183" fontId="37" fillId="0" borderId="15" xfId="2" applyNumberFormat="1" applyFont="1" applyFill="1" applyBorder="1" applyAlignment="1">
      <alignment vertical="center"/>
    </xf>
    <xf numFmtId="43" fontId="37" fillId="0" borderId="15" xfId="2" applyNumberFormat="1" applyFont="1" applyFill="1" applyBorder="1" applyAlignment="1">
      <alignment vertical="center"/>
    </xf>
    <xf numFmtId="0" fontId="38" fillId="0" borderId="15" xfId="4" applyFont="1" applyFill="1" applyBorder="1" applyAlignment="1">
      <alignment horizontal="left" vertical="center" wrapText="1" indent="1"/>
    </xf>
    <xf numFmtId="43" fontId="38" fillId="0" borderId="15" xfId="2" applyNumberFormat="1" applyFont="1" applyFill="1" applyBorder="1" applyAlignment="1">
      <alignment vertical="center"/>
    </xf>
    <xf numFmtId="0" fontId="38" fillId="0" borderId="15" xfId="4" applyNumberFormat="1" applyFont="1" applyFill="1" applyBorder="1" applyAlignment="1">
      <alignment horizontal="left" vertical="center" wrapText="1" indent="1"/>
    </xf>
    <xf numFmtId="181" fontId="37" fillId="0" borderId="15" xfId="2" applyNumberFormat="1" applyFont="1" applyFill="1" applyBorder="1" applyAlignment="1">
      <alignment vertical="center"/>
    </xf>
    <xf numFmtId="0" fontId="37" fillId="0" borderId="15" xfId="5" applyFont="1" applyFill="1" applyBorder="1" applyAlignment="1">
      <alignment vertical="center" wrapText="1"/>
    </xf>
    <xf numFmtId="0" fontId="37" fillId="0" borderId="0" xfId="4" applyFont="1" applyFill="1" applyAlignment="1">
      <alignment vertical="center" wrapText="1"/>
    </xf>
    <xf numFmtId="0" fontId="37" fillId="0" borderId="0" xfId="4" applyFont="1" applyFill="1" applyAlignment="1">
      <alignment horizontal="center" vertical="center" wrapText="1"/>
    </xf>
    <xf numFmtId="180" fontId="38" fillId="0" borderId="0" xfId="4" applyNumberFormat="1" applyFont="1" applyFill="1" applyAlignment="1">
      <alignment vertical="center" wrapText="1"/>
    </xf>
    <xf numFmtId="179" fontId="38" fillId="0" borderId="0" xfId="4" applyNumberFormat="1" applyFont="1" applyFill="1" applyAlignment="1">
      <alignment vertical="center" wrapText="1"/>
    </xf>
    <xf numFmtId="180" fontId="37" fillId="0" borderId="0" xfId="4" applyNumberFormat="1" applyFont="1" applyFill="1" applyAlignment="1">
      <alignment vertical="center" wrapText="1"/>
    </xf>
    <xf numFmtId="179" fontId="37" fillId="0" borderId="0" xfId="4" applyNumberFormat="1" applyFont="1" applyFill="1" applyAlignment="1">
      <alignment vertical="center" wrapText="1"/>
    </xf>
    <xf numFmtId="0" fontId="37" fillId="0" borderId="0" xfId="4" applyFont="1" applyFill="1" applyAlignment="1"/>
    <xf numFmtId="183" fontId="37" fillId="0" borderId="0" xfId="4" applyNumberFormat="1" applyFont="1" applyFill="1" applyAlignment="1">
      <alignment vertical="center" wrapText="1"/>
    </xf>
    <xf numFmtId="183" fontId="38" fillId="0" borderId="0" xfId="4" applyNumberFormat="1" applyFont="1" applyFill="1" applyAlignment="1">
      <alignment vertical="center" wrapText="1"/>
    </xf>
    <xf numFmtId="0" fontId="44" fillId="0" borderId="0" xfId="4" applyFont="1" applyFill="1" applyAlignment="1">
      <alignment vertical="center" wrapText="1"/>
    </xf>
    <xf numFmtId="0" fontId="45" fillId="0" borderId="0" xfId="4" applyFont="1" applyFill="1" applyAlignment="1">
      <alignment vertical="center" wrapText="1"/>
    </xf>
    <xf numFmtId="183" fontId="25" fillId="0" borderId="0" xfId="18" applyNumberFormat="1" applyFont="1" applyFill="1" applyBorder="1" applyAlignment="1">
      <alignment horizontal="center" vertical="center" wrapText="1"/>
    </xf>
    <xf numFmtId="10" fontId="25" fillId="0" borderId="0" xfId="18" applyNumberFormat="1" applyFont="1" applyFill="1" applyBorder="1" applyAlignment="1">
      <alignment vertical="center" wrapText="1"/>
    </xf>
    <xf numFmtId="187" fontId="25" fillId="0" borderId="0" xfId="18" applyNumberFormat="1" applyFont="1" applyFill="1" applyBorder="1" applyAlignment="1">
      <alignment vertical="center" wrapText="1"/>
    </xf>
    <xf numFmtId="0" fontId="25" fillId="0" borderId="0" xfId="18" applyFont="1" applyFill="1" applyBorder="1" applyAlignment="1">
      <alignment vertical="center" wrapText="1"/>
    </xf>
    <xf numFmtId="0" fontId="1" fillId="0" borderId="0" xfId="7" applyFill="1" applyAlignment="1">
      <alignment vertical="center" wrapText="1"/>
    </xf>
    <xf numFmtId="0" fontId="19" fillId="0" borderId="0" xfId="29" applyFill="1" applyAlignment="1">
      <alignment wrapText="1"/>
    </xf>
    <xf numFmtId="0" fontId="28" fillId="0" borderId="0" xfId="18" applyFont="1" applyFill="1" applyBorder="1" applyAlignment="1">
      <alignment vertical="center" wrapText="1"/>
    </xf>
    <xf numFmtId="180" fontId="34" fillId="0" borderId="15" xfId="25" applyNumberFormat="1" applyFont="1" applyFill="1" applyBorder="1" applyAlignment="1">
      <alignment horizontal="right" vertical="center" wrapText="1"/>
    </xf>
    <xf numFmtId="187" fontId="5" fillId="0" borderId="15" xfId="18" applyNumberFormat="1" applyFont="1" applyFill="1" applyBorder="1" applyAlignment="1">
      <alignment horizontal="right" vertical="center" wrapText="1"/>
    </xf>
    <xf numFmtId="180" fontId="5" fillId="0" borderId="15" xfId="18" applyNumberFormat="1" applyFont="1" applyFill="1" applyBorder="1" applyAlignment="1">
      <alignment horizontal="right" vertical="center" wrapText="1"/>
    </xf>
    <xf numFmtId="10" fontId="5" fillId="0" borderId="15" xfId="18" applyNumberFormat="1" applyFont="1" applyFill="1" applyBorder="1" applyAlignment="1">
      <alignment horizontal="right" vertical="center" wrapText="1"/>
    </xf>
    <xf numFmtId="0" fontId="32" fillId="0" borderId="16" xfId="18" applyFont="1" applyFill="1" applyBorder="1" applyAlignment="1">
      <alignment horizontal="right" vertical="center" wrapText="1"/>
    </xf>
    <xf numFmtId="0" fontId="32" fillId="0" borderId="17" xfId="18" applyFont="1" applyFill="1" applyBorder="1" applyAlignment="1">
      <alignment vertical="center" wrapText="1"/>
    </xf>
    <xf numFmtId="180" fontId="32" fillId="0" borderId="15" xfId="25" applyNumberFormat="1" applyFont="1" applyFill="1" applyBorder="1" applyAlignment="1">
      <alignment horizontal="right" vertical="center" wrapText="1"/>
    </xf>
    <xf numFmtId="187" fontId="3" fillId="0" borderId="15" xfId="18" applyNumberFormat="1" applyFont="1" applyFill="1" applyBorder="1" applyAlignment="1">
      <alignment horizontal="right" vertical="center" wrapText="1"/>
    </xf>
    <xf numFmtId="180" fontId="3" fillId="0" borderId="15" xfId="18" applyNumberFormat="1" applyFont="1" applyFill="1" applyBorder="1" applyAlignment="1">
      <alignment horizontal="right" vertical="center" wrapText="1"/>
    </xf>
    <xf numFmtId="10" fontId="3" fillId="0" borderId="15" xfId="18" applyNumberFormat="1" applyFont="1" applyFill="1" applyBorder="1" applyAlignment="1">
      <alignment horizontal="right" vertical="center" wrapText="1"/>
    </xf>
    <xf numFmtId="0" fontId="32" fillId="0" borderId="13" xfId="18" applyFont="1" applyFill="1" applyBorder="1" applyAlignment="1">
      <alignment horizontal="right" vertical="center" wrapText="1"/>
    </xf>
    <xf numFmtId="183" fontId="32" fillId="0" borderId="15" xfId="18" applyNumberFormat="1" applyFont="1" applyFill="1" applyBorder="1" applyAlignment="1">
      <alignment horizontal="right" vertical="center" wrapText="1"/>
    </xf>
    <xf numFmtId="0" fontId="32" fillId="0" borderId="19" xfId="25" applyFont="1" applyFill="1" applyBorder="1" applyAlignment="1">
      <alignment vertical="center" wrapText="1"/>
    </xf>
    <xf numFmtId="0" fontId="3" fillId="0" borderId="15" xfId="26" applyFont="1" applyFill="1" applyBorder="1" applyAlignment="1">
      <alignment vertical="center"/>
    </xf>
    <xf numFmtId="0" fontId="3" fillId="0" borderId="15" xfId="26" applyFont="1" applyFill="1" applyBorder="1" applyAlignment="1">
      <alignment vertical="center" wrapText="1"/>
    </xf>
    <xf numFmtId="0" fontId="49" fillId="0" borderId="0" xfId="0" applyFont="1" applyFill="1" applyAlignment="1">
      <alignment vertical="center" wrapText="1"/>
    </xf>
    <xf numFmtId="0" fontId="50" fillId="0" borderId="0" xfId="0" applyFont="1" applyFill="1" applyAlignment="1">
      <alignment vertical="center" wrapText="1"/>
    </xf>
    <xf numFmtId="0" fontId="51" fillId="0" borderId="0" xfId="0" applyFont="1" applyFill="1" applyAlignment="1">
      <alignment vertical="center" wrapText="1"/>
    </xf>
    <xf numFmtId="0" fontId="52" fillId="0" borderId="0" xfId="0" applyFont="1" applyFill="1" applyBorder="1" applyAlignment="1">
      <alignment horizontal="center" vertical="center" wrapText="1"/>
    </xf>
    <xf numFmtId="3" fontId="53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179" fontId="54" fillId="0" borderId="0" xfId="2" applyNumberFormat="1" applyFont="1" applyFill="1" applyBorder="1" applyAlignment="1">
      <alignment horizontal="center" vertical="center" wrapText="1"/>
    </xf>
    <xf numFmtId="179" fontId="30" fillId="0" borderId="2" xfId="2" applyNumberFormat="1" applyFont="1" applyFill="1" applyBorder="1" applyAlignment="1">
      <alignment horizontal="center" vertical="center" wrapText="1" shrinkToFit="1"/>
    </xf>
    <xf numFmtId="179" fontId="30" fillId="0" borderId="7" xfId="2" applyNumberFormat="1" applyFont="1" applyFill="1" applyBorder="1" applyAlignment="1">
      <alignment horizontal="center" vertical="center" wrapText="1" shrinkToFit="1"/>
    </xf>
    <xf numFmtId="179" fontId="30" fillId="0" borderId="8" xfId="2" applyNumberFormat="1" applyFont="1" applyFill="1" applyBorder="1" applyAlignment="1">
      <alignment horizontal="center" vertical="center" wrapText="1" shrinkToFit="1"/>
    </xf>
    <xf numFmtId="3" fontId="30" fillId="0" borderId="2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8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 shrinkToFit="1"/>
    </xf>
    <xf numFmtId="176" fontId="30" fillId="0" borderId="1" xfId="1" applyNumberFormat="1" applyFont="1" applyFill="1" applyBorder="1" applyAlignment="1">
      <alignment horizontal="center" vertical="center" wrapText="1" shrinkToFit="1"/>
    </xf>
    <xf numFmtId="0" fontId="54" fillId="0" borderId="0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right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3" fontId="31" fillId="0" borderId="16" xfId="0" applyNumberFormat="1" applyFont="1" applyFill="1" applyBorder="1" applyAlignment="1">
      <alignment horizontal="center" vertical="center" wrapText="1"/>
    </xf>
    <xf numFmtId="3" fontId="30" fillId="0" borderId="18" xfId="0" applyNumberFormat="1" applyFont="1" applyFill="1" applyBorder="1" applyAlignment="1">
      <alignment horizontal="center" vertical="center" wrapText="1"/>
    </xf>
    <xf numFmtId="3" fontId="30" fillId="0" borderId="17" xfId="0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3" fontId="30" fillId="0" borderId="14" xfId="0" applyNumberFormat="1" applyFont="1" applyFill="1" applyBorder="1" applyAlignment="1">
      <alignment horizontal="center" vertical="center" wrapText="1"/>
    </xf>
    <xf numFmtId="3" fontId="30" fillId="0" borderId="5" xfId="0" applyNumberFormat="1" applyFont="1" applyFill="1" applyBorder="1" applyAlignment="1">
      <alignment horizontal="center" vertical="center" wrapText="1"/>
    </xf>
    <xf numFmtId="3" fontId="30" fillId="0" borderId="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 wrapText="1"/>
    </xf>
    <xf numFmtId="0" fontId="37" fillId="0" borderId="14" xfId="4" applyNumberFormat="1" applyFont="1" applyFill="1" applyBorder="1" applyAlignment="1">
      <alignment horizontal="center" vertical="center" wrapText="1"/>
    </xf>
    <xf numFmtId="0" fontId="37" fillId="0" borderId="5" xfId="4" applyNumberFormat="1" applyFont="1" applyFill="1" applyBorder="1" applyAlignment="1">
      <alignment horizontal="center" vertical="center" wrapText="1"/>
    </xf>
    <xf numFmtId="0" fontId="38" fillId="0" borderId="6" xfId="4" applyFont="1" applyFill="1" applyBorder="1" applyAlignment="1">
      <alignment horizontal="right" vertical="center" wrapText="1"/>
    </xf>
    <xf numFmtId="0" fontId="37" fillId="0" borderId="14" xfId="4" applyFont="1" applyFill="1" applyBorder="1" applyAlignment="1">
      <alignment horizontal="center" vertical="center" wrapText="1"/>
    </xf>
    <xf numFmtId="0" fontId="37" fillId="0" borderId="4" xfId="4" applyFont="1" applyFill="1" applyBorder="1" applyAlignment="1">
      <alignment horizontal="center" vertical="center" wrapText="1"/>
    </xf>
    <xf numFmtId="0" fontId="37" fillId="0" borderId="5" xfId="4" applyFont="1" applyFill="1" applyBorder="1" applyAlignment="1">
      <alignment horizontal="center" vertical="center" wrapText="1"/>
    </xf>
    <xf numFmtId="0" fontId="37" fillId="0" borderId="16" xfId="4" applyFont="1" applyFill="1" applyBorder="1" applyAlignment="1">
      <alignment horizontal="center" vertical="center" wrapText="1"/>
    </xf>
    <xf numFmtId="0" fontId="37" fillId="0" borderId="18" xfId="4" applyFont="1" applyFill="1" applyBorder="1" applyAlignment="1">
      <alignment horizontal="center" vertical="center" wrapText="1"/>
    </xf>
    <xf numFmtId="0" fontId="37" fillId="0" borderId="17" xfId="4" applyFont="1" applyFill="1" applyBorder="1" applyAlignment="1">
      <alignment horizontal="center" vertical="center" wrapText="1"/>
    </xf>
    <xf numFmtId="0" fontId="37" fillId="0" borderId="16" xfId="4" applyNumberFormat="1" applyFont="1" applyFill="1" applyBorder="1" applyAlignment="1">
      <alignment horizontal="center" vertical="center" wrapText="1"/>
    </xf>
    <xf numFmtId="0" fontId="37" fillId="0" borderId="17" xfId="4" applyNumberFormat="1" applyFont="1" applyFill="1" applyBorder="1" applyAlignment="1">
      <alignment horizontal="center" vertical="center" wrapText="1"/>
    </xf>
    <xf numFmtId="0" fontId="43" fillId="0" borderId="14" xfId="4" applyFont="1" applyFill="1" applyBorder="1" applyAlignment="1">
      <alignment horizontal="center" vertical="center" wrapText="1"/>
    </xf>
    <xf numFmtId="0" fontId="43" fillId="0" borderId="5" xfId="4" applyFont="1" applyFill="1" applyBorder="1" applyAlignment="1">
      <alignment horizontal="center" vertical="center" wrapText="1"/>
    </xf>
    <xf numFmtId="183" fontId="37" fillId="0" borderId="14" xfId="4" applyNumberFormat="1" applyFont="1" applyFill="1" applyBorder="1" applyAlignment="1">
      <alignment horizontal="center" vertical="center" wrapText="1"/>
    </xf>
    <xf numFmtId="183" fontId="37" fillId="0" borderId="5" xfId="4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3" fontId="23" fillId="0" borderId="6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4" applyNumberFormat="1" applyFont="1" applyFill="1" applyBorder="1" applyAlignment="1">
      <alignment horizontal="center" vertical="center" wrapText="1"/>
    </xf>
    <xf numFmtId="0" fontId="27" fillId="0" borderId="8" xfId="4" applyNumberFormat="1" applyFont="1" applyFill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23" fillId="0" borderId="16" xfId="6" applyFont="1" applyFill="1" applyBorder="1" applyAlignment="1">
      <alignment horizontal="left" vertical="center"/>
    </xf>
    <xf numFmtId="0" fontId="23" fillId="0" borderId="17" xfId="6" applyFont="1" applyFill="1" applyBorder="1" applyAlignment="1">
      <alignment horizontal="left" vertical="center"/>
    </xf>
    <xf numFmtId="0" fontId="53" fillId="0" borderId="0" xfId="6" applyFont="1" applyFill="1" applyBorder="1" applyAlignment="1">
      <alignment horizontal="center" vertical="center"/>
    </xf>
    <xf numFmtId="0" fontId="27" fillId="0" borderId="16" xfId="6" applyFont="1" applyFill="1" applyBorder="1" applyAlignment="1">
      <alignment horizontal="center" vertical="center"/>
    </xf>
    <xf numFmtId="0" fontId="27" fillId="0" borderId="17" xfId="6" applyFont="1" applyFill="1" applyBorder="1" applyAlignment="1">
      <alignment horizontal="center" vertical="center"/>
    </xf>
    <xf numFmtId="0" fontId="27" fillId="0" borderId="15" xfId="6" applyFont="1" applyFill="1" applyBorder="1" applyAlignment="1">
      <alignment horizontal="left" vertical="center"/>
    </xf>
    <xf numFmtId="0" fontId="27" fillId="0" borderId="14" xfId="6" applyFont="1" applyFill="1" applyBorder="1" applyAlignment="1">
      <alignment horizontal="left" vertical="center"/>
    </xf>
    <xf numFmtId="0" fontId="14" fillId="0" borderId="20" xfId="6" applyFont="1" applyFill="1" applyBorder="1" applyAlignment="1">
      <alignment horizontal="left" vertical="center"/>
    </xf>
    <xf numFmtId="0" fontId="14" fillId="0" borderId="21" xfId="6" applyFont="1" applyFill="1" applyBorder="1" applyAlignment="1">
      <alignment horizontal="left" vertical="center"/>
    </xf>
    <xf numFmtId="0" fontId="32" fillId="0" borderId="2" xfId="18" applyFont="1" applyFill="1" applyBorder="1" applyAlignment="1">
      <alignment horizontal="left" vertical="center" wrapText="1"/>
    </xf>
    <xf numFmtId="0" fontId="32" fillId="0" borderId="8" xfId="18" applyFont="1" applyFill="1" applyBorder="1" applyAlignment="1">
      <alignment horizontal="left" vertical="center" wrapText="1"/>
    </xf>
    <xf numFmtId="0" fontId="32" fillId="0" borderId="16" xfId="18" applyFont="1" applyFill="1" applyBorder="1" applyAlignment="1">
      <alignment horizontal="left" vertical="center" wrapText="1"/>
    </xf>
    <xf numFmtId="0" fontId="32" fillId="0" borderId="17" xfId="18" applyFont="1" applyFill="1" applyBorder="1" applyAlignment="1">
      <alignment horizontal="left" vertical="center" wrapText="1"/>
    </xf>
    <xf numFmtId="0" fontId="55" fillId="0" borderId="0" xfId="25" applyFont="1" applyFill="1" applyBorder="1" applyAlignment="1">
      <alignment horizontal="center" vertical="center" wrapText="1"/>
    </xf>
    <xf numFmtId="0" fontId="34" fillId="0" borderId="16" xfId="18" applyFont="1" applyFill="1" applyBorder="1" applyAlignment="1">
      <alignment horizontal="center" vertical="center" wrapText="1"/>
    </xf>
    <xf numFmtId="0" fontId="34" fillId="0" borderId="17" xfId="18" applyFont="1" applyFill="1" applyBorder="1" applyAlignment="1">
      <alignment horizontal="center" vertical="center" wrapText="1"/>
    </xf>
    <xf numFmtId="0" fontId="34" fillId="0" borderId="15" xfId="18" applyFont="1" applyFill="1" applyBorder="1" applyAlignment="1">
      <alignment horizontal="left" vertical="center" wrapText="1"/>
    </xf>
    <xf numFmtId="0" fontId="34" fillId="0" borderId="14" xfId="18" applyFont="1" applyFill="1" applyBorder="1" applyAlignment="1">
      <alignment horizontal="left" vertical="center" wrapText="1"/>
    </xf>
    <xf numFmtId="0" fontId="32" fillId="0" borderId="20" xfId="18" applyFont="1" applyFill="1" applyBorder="1" applyAlignment="1">
      <alignment horizontal="left" vertical="center" wrapText="1"/>
    </xf>
    <xf numFmtId="0" fontId="32" fillId="0" borderId="21" xfId="18" applyFont="1" applyFill="1" applyBorder="1" applyAlignment="1">
      <alignment horizontal="left" vertical="center" wrapText="1"/>
    </xf>
    <xf numFmtId="0" fontId="55" fillId="0" borderId="0" xfId="26" applyFont="1" applyFill="1" applyBorder="1" applyAlignment="1">
      <alignment horizontal="center" vertical="center"/>
    </xf>
  </cellXfs>
  <cellStyles count="33">
    <cellStyle name="百分比" xfId="3" builtinId="5"/>
    <cellStyle name="常规" xfId="0" builtinId="0"/>
    <cellStyle name="常规 10" xfId="10"/>
    <cellStyle name="常规 14" xfId="11"/>
    <cellStyle name="常规 2" xfId="7"/>
    <cellStyle name="常规 2 2" xfId="12"/>
    <cellStyle name="常规 2 2 2" xfId="13"/>
    <cellStyle name="常规 2 2 2 2" xfId="14"/>
    <cellStyle name="常规 2 2 3" xfId="15"/>
    <cellStyle name="常规 2 2 4" xfId="16"/>
    <cellStyle name="常规 2 2 5" xfId="17"/>
    <cellStyle name="常规 2 2 6" xfId="9"/>
    <cellStyle name="常规 2 2 7" xfId="18"/>
    <cellStyle name="常规 2 2 8" xfId="19"/>
    <cellStyle name="常规 2 3" xfId="20"/>
    <cellStyle name="常规 2 3 2" xfId="21"/>
    <cellStyle name="常规 2 4" xfId="22"/>
    <cellStyle name="常规 2 5" xfId="23"/>
    <cellStyle name="常规 2 6" xfId="24"/>
    <cellStyle name="常规 2 7" xfId="6"/>
    <cellStyle name="常规 2 8" xfId="25"/>
    <cellStyle name="常规 2 9" xfId="26"/>
    <cellStyle name="常规 3" xfId="27"/>
    <cellStyle name="常规 5" xfId="28"/>
    <cellStyle name="常规 6" xfId="8"/>
    <cellStyle name="常规 7" xfId="29"/>
    <cellStyle name="常规 8" xfId="30"/>
    <cellStyle name="常规 9" xfId="31"/>
    <cellStyle name="常规_政府性基金预算收支表（综合科2016-1-7）" xfId="4"/>
    <cellStyle name="常规_政府性基金预算收支表（综合科2016-1-7） 3" xfId="5"/>
    <cellStyle name="千位分隔" xfId="2" builtinId="3"/>
    <cellStyle name="千位分隔 4" xfId="32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6"/>
  <sheetViews>
    <sheetView tabSelected="1" workbookViewId="0">
      <pane ySplit="5" topLeftCell="A6" activePane="bottomLeft" state="frozen"/>
      <selection activeCell="E45" sqref="E45"/>
      <selection pane="bottomLeft" activeCell="E13" sqref="E13"/>
    </sheetView>
  </sheetViews>
  <sheetFormatPr defaultColWidth="9" defaultRowHeight="13.5"/>
  <cols>
    <col min="1" max="1" width="66.5" style="49" customWidth="1"/>
    <col min="2" max="2" width="16.5" style="50" customWidth="1"/>
    <col min="3" max="3" width="24.5" style="32" customWidth="1"/>
    <col min="4" max="4" width="11.875" style="32" customWidth="1"/>
    <col min="5" max="5" width="11" style="32" customWidth="1"/>
    <col min="6" max="6" width="9" style="32"/>
    <col min="7" max="7" width="18.5" style="32" customWidth="1"/>
    <col min="8" max="16384" width="9" style="32"/>
  </cols>
  <sheetData>
    <row r="1" spans="1:2" ht="15.75" customHeight="1">
      <c r="A1" s="363" t="s">
        <v>0</v>
      </c>
      <c r="B1" s="36"/>
    </row>
    <row r="2" spans="1:2" ht="28.5" customHeight="1">
      <c r="A2" s="366" t="s">
        <v>1</v>
      </c>
      <c r="B2" s="366"/>
    </row>
    <row r="3" spans="1:2" ht="19.5" customHeight="1">
      <c r="A3" s="51"/>
      <c r="B3" s="39" t="s">
        <v>2</v>
      </c>
    </row>
    <row r="4" spans="1:2" s="175" customFormat="1" ht="31.5" customHeight="1">
      <c r="A4" s="84" t="s">
        <v>197</v>
      </c>
      <c r="B4" s="84" t="s">
        <v>198</v>
      </c>
    </row>
    <row r="5" spans="1:2" s="175" customFormat="1" ht="31.5" customHeight="1">
      <c r="A5" s="84" t="s">
        <v>199</v>
      </c>
      <c r="B5" s="176">
        <f>B6+B9</f>
        <v>17845</v>
      </c>
    </row>
    <row r="6" spans="1:2" s="177" customFormat="1" ht="31.5" customHeight="1">
      <c r="A6" s="92" t="s">
        <v>200</v>
      </c>
      <c r="B6" s="176">
        <f>B7+B8</f>
        <v>-23200</v>
      </c>
    </row>
    <row r="7" spans="1:2" s="175" customFormat="1" ht="31.5" customHeight="1">
      <c r="A7" s="178" t="s">
        <v>201</v>
      </c>
      <c r="B7" s="139">
        <f>'附表2.一般预算收入表（调整后）'!F8</f>
        <v>-18300</v>
      </c>
    </row>
    <row r="8" spans="1:2" s="175" customFormat="1" ht="31.5" customHeight="1">
      <c r="A8" s="178" t="s">
        <v>202</v>
      </c>
      <c r="B8" s="139">
        <f>'附表2.一般预算收入表（调整后）'!F25</f>
        <v>-4900</v>
      </c>
    </row>
    <row r="9" spans="1:2" s="177" customFormat="1" ht="31.5" customHeight="1">
      <c r="A9" s="92" t="s">
        <v>53</v>
      </c>
      <c r="B9" s="176">
        <f>B10+B13+B19+B21</f>
        <v>41045</v>
      </c>
    </row>
    <row r="10" spans="1:2" s="175" customFormat="1" ht="31.5" customHeight="1">
      <c r="A10" s="179" t="s">
        <v>203</v>
      </c>
      <c r="B10" s="122">
        <f>SUM(B11:B12)</f>
        <v>4445</v>
      </c>
    </row>
    <row r="11" spans="1:2" s="175" customFormat="1" ht="31.5" customHeight="1">
      <c r="A11" s="125" t="s">
        <v>204</v>
      </c>
      <c r="B11" s="126">
        <v>4145</v>
      </c>
    </row>
    <row r="12" spans="1:2" s="175" customFormat="1" ht="31.5" customHeight="1">
      <c r="A12" s="125" t="s">
        <v>205</v>
      </c>
      <c r="B12" s="126">
        <v>300</v>
      </c>
    </row>
    <row r="13" spans="1:2" s="175" customFormat="1" ht="31.5" customHeight="1">
      <c r="A13" s="179" t="s">
        <v>206</v>
      </c>
      <c r="B13" s="122">
        <f>B14+B17+B18</f>
        <v>29375</v>
      </c>
    </row>
    <row r="14" spans="1:2" s="175" customFormat="1" ht="39.75" customHeight="1">
      <c r="A14" s="180" t="s">
        <v>207</v>
      </c>
      <c r="B14" s="126">
        <f>SUM(B15:B16)</f>
        <v>9630</v>
      </c>
    </row>
    <row r="15" spans="1:2" s="175" customFormat="1" ht="31.5" customHeight="1">
      <c r="A15" s="125" t="s">
        <v>208</v>
      </c>
      <c r="B15" s="126">
        <v>5299</v>
      </c>
    </row>
    <row r="16" spans="1:2" s="175" customFormat="1" ht="31.5" customHeight="1">
      <c r="A16" s="125" t="s">
        <v>364</v>
      </c>
      <c r="B16" s="126">
        <v>4331</v>
      </c>
    </row>
    <row r="17" spans="1:2" s="175" customFormat="1" ht="31.5" customHeight="1">
      <c r="A17" s="180" t="s">
        <v>209</v>
      </c>
      <c r="B17" s="126">
        <v>1732</v>
      </c>
    </row>
    <row r="18" spans="1:2" s="175" customFormat="1" ht="31.5" customHeight="1">
      <c r="A18" s="180" t="s">
        <v>210</v>
      </c>
      <c r="B18" s="126">
        <v>18013</v>
      </c>
    </row>
    <row r="19" spans="1:2" s="175" customFormat="1" ht="31.5" customHeight="1">
      <c r="A19" s="181" t="s">
        <v>211</v>
      </c>
      <c r="B19" s="122">
        <v>20000</v>
      </c>
    </row>
    <row r="20" spans="1:2" s="177" customFormat="1" ht="31.5" customHeight="1">
      <c r="A20" s="125" t="s">
        <v>212</v>
      </c>
      <c r="B20" s="126">
        <v>20000</v>
      </c>
    </row>
    <row r="21" spans="1:2" s="175" customFormat="1" ht="31.5" customHeight="1">
      <c r="A21" s="181" t="s">
        <v>213</v>
      </c>
      <c r="B21" s="122">
        <f>SUM(B22:B24)</f>
        <v>-12775</v>
      </c>
    </row>
    <row r="22" spans="1:2" s="177" customFormat="1" ht="31.5" customHeight="1">
      <c r="A22" s="125" t="s">
        <v>193</v>
      </c>
      <c r="B22" s="126">
        <v>-19000</v>
      </c>
    </row>
    <row r="23" spans="1:2" s="48" customFormat="1" ht="31.5" customHeight="1">
      <c r="A23" s="125" t="s">
        <v>214</v>
      </c>
      <c r="B23" s="126">
        <v>-309</v>
      </c>
    </row>
    <row r="24" spans="1:2" ht="31.5" customHeight="1">
      <c r="A24" s="252" t="s">
        <v>316</v>
      </c>
      <c r="B24" s="231">
        <f>6666-132</f>
        <v>6534</v>
      </c>
    </row>
    <row r="26" spans="1:2" ht="21.75" customHeight="1"/>
  </sheetData>
  <mergeCells count="1">
    <mergeCell ref="A2:B2"/>
  </mergeCells>
  <phoneticPr fontId="22" type="noConversion"/>
  <printOptions horizontalCentered="1"/>
  <pageMargins left="0.47244094488188981" right="0.47244094488188981" top="0.74803149606299213" bottom="0.59055118110236227" header="0.31496062992125984" footer="0.31496062992125984"/>
  <pageSetup paperSize="9" orientation="portrait" r:id="rId1"/>
  <headerFooter>
    <oddFooter>&amp;C10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R36"/>
  <sheetViews>
    <sheetView showZeros="0" workbookViewId="0">
      <selection activeCell="C6" sqref="C6"/>
    </sheetView>
  </sheetViews>
  <sheetFormatPr defaultRowHeight="24.95" customHeight="1"/>
  <cols>
    <col min="1" max="1" width="15.5" style="262" customWidth="1"/>
    <col min="2" max="2" width="21.375" style="262" customWidth="1"/>
    <col min="3" max="6" width="12" style="271" customWidth="1"/>
    <col min="7" max="7" width="12" style="262" customWidth="1"/>
    <col min="8" max="16384" width="9" style="262"/>
  </cols>
  <sheetData>
    <row r="1" spans="1:252" ht="24.95" customHeight="1">
      <c r="A1" s="363" t="s">
        <v>450</v>
      </c>
      <c r="B1" s="258"/>
      <c r="C1" s="259"/>
      <c r="D1" s="259"/>
      <c r="E1" s="259"/>
      <c r="F1" s="259"/>
      <c r="G1" s="260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/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/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261"/>
      <c r="DM1" s="261"/>
      <c r="DN1" s="261"/>
      <c r="DO1" s="261"/>
      <c r="DP1" s="261"/>
      <c r="DQ1" s="261"/>
      <c r="DR1" s="261"/>
      <c r="DS1" s="261"/>
      <c r="DT1" s="261"/>
      <c r="DU1" s="261"/>
      <c r="DV1" s="261"/>
      <c r="DW1" s="261"/>
      <c r="DX1" s="261"/>
      <c r="DY1" s="261"/>
      <c r="DZ1" s="261"/>
      <c r="EA1" s="261"/>
      <c r="EB1" s="261"/>
      <c r="EC1" s="261"/>
      <c r="ED1" s="261"/>
      <c r="EE1" s="261"/>
      <c r="EF1" s="261"/>
      <c r="EG1" s="261"/>
      <c r="EH1" s="261"/>
      <c r="EI1" s="261"/>
      <c r="EJ1" s="261"/>
      <c r="EK1" s="261"/>
      <c r="EL1" s="261"/>
      <c r="EM1" s="261"/>
      <c r="EN1" s="261"/>
      <c r="EO1" s="261"/>
      <c r="EP1" s="261"/>
      <c r="EQ1" s="261"/>
      <c r="ER1" s="261"/>
      <c r="ES1" s="261"/>
      <c r="ET1" s="261"/>
      <c r="EU1" s="261"/>
      <c r="EV1" s="261"/>
      <c r="EW1" s="261"/>
      <c r="EX1" s="261"/>
      <c r="EY1" s="261"/>
      <c r="EZ1" s="261"/>
      <c r="FA1" s="261"/>
      <c r="FB1" s="261"/>
      <c r="FC1" s="261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1"/>
      <c r="FO1" s="261"/>
      <c r="FP1" s="261"/>
      <c r="FQ1" s="261"/>
      <c r="FR1" s="261"/>
      <c r="FS1" s="261"/>
      <c r="FT1" s="261"/>
      <c r="FU1" s="261"/>
      <c r="FV1" s="261"/>
      <c r="FW1" s="261"/>
      <c r="FX1" s="261"/>
      <c r="FY1" s="261"/>
      <c r="FZ1" s="261"/>
      <c r="GA1" s="261"/>
      <c r="GB1" s="261"/>
      <c r="GC1" s="261"/>
      <c r="GD1" s="261"/>
      <c r="GE1" s="261"/>
      <c r="GF1" s="261"/>
      <c r="GG1" s="261"/>
      <c r="GH1" s="261"/>
      <c r="GI1" s="261"/>
      <c r="GJ1" s="261"/>
      <c r="GK1" s="261"/>
      <c r="GL1" s="261"/>
      <c r="GM1" s="261"/>
      <c r="GN1" s="261"/>
      <c r="GO1" s="261"/>
      <c r="GP1" s="261"/>
      <c r="GQ1" s="261"/>
      <c r="GR1" s="261"/>
      <c r="GS1" s="261"/>
      <c r="GT1" s="261"/>
      <c r="GU1" s="261"/>
      <c r="GV1" s="261"/>
      <c r="GW1" s="261"/>
      <c r="GX1" s="261"/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  <c r="IP1" s="261"/>
      <c r="IQ1" s="261"/>
      <c r="IR1" s="261"/>
    </row>
    <row r="2" spans="1:252" ht="24.95" customHeight="1">
      <c r="A2" s="428" t="s">
        <v>365</v>
      </c>
      <c r="B2" s="428"/>
      <c r="C2" s="428"/>
      <c r="D2" s="428"/>
      <c r="E2" s="428"/>
      <c r="F2" s="428"/>
      <c r="G2" s="428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  <c r="CK2" s="263"/>
      <c r="CL2" s="263"/>
      <c r="CM2" s="263"/>
      <c r="CN2" s="263"/>
      <c r="CO2" s="263"/>
      <c r="CP2" s="263"/>
      <c r="CQ2" s="263"/>
      <c r="CR2" s="263"/>
      <c r="CS2" s="263"/>
      <c r="CT2" s="263"/>
      <c r="CU2" s="263"/>
      <c r="CV2" s="263"/>
      <c r="CW2" s="263"/>
      <c r="CX2" s="263"/>
      <c r="CY2" s="263"/>
      <c r="CZ2" s="263"/>
      <c r="DA2" s="263"/>
      <c r="DB2" s="263"/>
      <c r="DC2" s="263"/>
      <c r="DD2" s="263"/>
      <c r="DE2" s="263"/>
      <c r="DF2" s="263"/>
      <c r="DG2" s="263"/>
      <c r="DH2" s="263"/>
      <c r="DI2" s="263"/>
      <c r="DJ2" s="263"/>
      <c r="DK2" s="263"/>
      <c r="DL2" s="263"/>
      <c r="DM2" s="263"/>
      <c r="DN2" s="263"/>
      <c r="DO2" s="263"/>
      <c r="DP2" s="263"/>
      <c r="DQ2" s="263"/>
      <c r="DR2" s="263"/>
      <c r="DS2" s="263"/>
      <c r="DT2" s="263"/>
      <c r="DU2" s="263"/>
      <c r="DV2" s="263"/>
      <c r="DW2" s="263"/>
      <c r="DX2" s="263"/>
      <c r="DY2" s="263"/>
      <c r="DZ2" s="263"/>
      <c r="EA2" s="263"/>
      <c r="EB2" s="263"/>
      <c r="EC2" s="263"/>
      <c r="ED2" s="263"/>
      <c r="EE2" s="263"/>
      <c r="EF2" s="263"/>
      <c r="EG2" s="263"/>
      <c r="EH2" s="263"/>
      <c r="EI2" s="263"/>
      <c r="EJ2" s="263"/>
      <c r="EK2" s="263"/>
      <c r="EL2" s="263"/>
      <c r="EM2" s="263"/>
      <c r="EN2" s="263"/>
      <c r="EO2" s="263"/>
      <c r="EP2" s="263"/>
      <c r="EQ2" s="263"/>
      <c r="ER2" s="263"/>
      <c r="ES2" s="263"/>
      <c r="ET2" s="263"/>
      <c r="EU2" s="263"/>
      <c r="EV2" s="263"/>
      <c r="EW2" s="263"/>
      <c r="EX2" s="263"/>
      <c r="EY2" s="263"/>
      <c r="EZ2" s="263"/>
      <c r="FA2" s="263"/>
      <c r="FB2" s="263"/>
      <c r="FC2" s="263"/>
      <c r="FD2" s="263"/>
      <c r="FE2" s="263"/>
      <c r="FF2" s="263"/>
      <c r="FG2" s="263"/>
      <c r="FH2" s="263"/>
      <c r="FI2" s="263"/>
      <c r="FJ2" s="263"/>
      <c r="FK2" s="263"/>
      <c r="FL2" s="263"/>
      <c r="FM2" s="263"/>
      <c r="FN2" s="263"/>
      <c r="FO2" s="263"/>
      <c r="FP2" s="263"/>
      <c r="FQ2" s="263"/>
      <c r="FR2" s="263"/>
      <c r="FS2" s="263"/>
      <c r="FT2" s="263"/>
      <c r="FU2" s="263"/>
      <c r="FV2" s="263"/>
      <c r="FW2" s="263"/>
      <c r="FX2" s="263"/>
      <c r="FY2" s="263"/>
      <c r="FZ2" s="263"/>
      <c r="GA2" s="263"/>
      <c r="GB2" s="263"/>
      <c r="GC2" s="263"/>
      <c r="GD2" s="263"/>
      <c r="GE2" s="263"/>
      <c r="GF2" s="263"/>
      <c r="GG2" s="263"/>
      <c r="GH2" s="263"/>
      <c r="GI2" s="263"/>
      <c r="GJ2" s="263"/>
      <c r="GK2" s="263"/>
      <c r="GL2" s="263"/>
      <c r="GM2" s="263"/>
      <c r="GN2" s="263"/>
      <c r="GO2" s="263"/>
      <c r="GP2" s="263"/>
      <c r="GQ2" s="263"/>
      <c r="GR2" s="263"/>
      <c r="GS2" s="263"/>
      <c r="GT2" s="263"/>
      <c r="GU2" s="263"/>
      <c r="GV2" s="263"/>
      <c r="GW2" s="263"/>
      <c r="GX2" s="263"/>
      <c r="GY2" s="263"/>
      <c r="GZ2" s="263"/>
      <c r="HA2" s="263"/>
      <c r="HB2" s="263"/>
      <c r="HC2" s="263"/>
      <c r="HD2" s="263"/>
      <c r="HE2" s="263"/>
      <c r="HF2" s="263"/>
      <c r="HG2" s="263"/>
      <c r="HH2" s="263"/>
      <c r="HI2" s="263"/>
      <c r="HJ2" s="263"/>
      <c r="HK2" s="263"/>
      <c r="HL2" s="263"/>
      <c r="HM2" s="263"/>
      <c r="HN2" s="263"/>
      <c r="HO2" s="263"/>
      <c r="HP2" s="263"/>
      <c r="HQ2" s="263"/>
      <c r="HR2" s="263"/>
      <c r="HS2" s="263"/>
      <c r="HT2" s="263"/>
      <c r="HU2" s="263"/>
      <c r="HV2" s="263"/>
      <c r="HW2" s="263"/>
      <c r="HX2" s="263"/>
      <c r="HY2" s="263"/>
      <c r="HZ2" s="263"/>
      <c r="IA2" s="263"/>
      <c r="IB2" s="263"/>
      <c r="IC2" s="263"/>
      <c r="ID2" s="263"/>
      <c r="IE2" s="263"/>
      <c r="IF2" s="263"/>
      <c r="IG2" s="263"/>
      <c r="IH2" s="263"/>
      <c r="II2" s="263"/>
      <c r="IJ2" s="263"/>
      <c r="IK2" s="263"/>
      <c r="IL2" s="263"/>
      <c r="IM2" s="263"/>
      <c r="IN2" s="263"/>
      <c r="IO2" s="263"/>
      <c r="IP2" s="263"/>
      <c r="IQ2" s="263"/>
      <c r="IR2" s="263"/>
    </row>
    <row r="3" spans="1:252" ht="24.95" customHeight="1">
      <c r="A3" s="264"/>
      <c r="B3" s="265"/>
      <c r="C3" s="266"/>
      <c r="D3" s="266"/>
      <c r="E3" s="266"/>
      <c r="F3" s="266"/>
      <c r="G3" s="267" t="s">
        <v>5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  <c r="IN3" s="263"/>
      <c r="IO3" s="263"/>
      <c r="IP3" s="263"/>
      <c r="IQ3" s="263"/>
      <c r="IR3" s="263"/>
    </row>
    <row r="4" spans="1:252" ht="30.75" customHeight="1">
      <c r="A4" s="429" t="s">
        <v>385</v>
      </c>
      <c r="B4" s="430"/>
      <c r="C4" s="281" t="s">
        <v>366</v>
      </c>
      <c r="D4" s="281" t="s">
        <v>367</v>
      </c>
      <c r="E4" s="296" t="s">
        <v>368</v>
      </c>
      <c r="F4" s="296" t="s">
        <v>369</v>
      </c>
      <c r="G4" s="297" t="s">
        <v>370</v>
      </c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  <c r="IO4" s="268"/>
      <c r="IP4" s="268"/>
      <c r="IQ4" s="268"/>
      <c r="IR4" s="268"/>
    </row>
    <row r="5" spans="1:252" ht="24.95" customHeight="1">
      <c r="A5" s="431" t="s">
        <v>371</v>
      </c>
      <c r="B5" s="432"/>
      <c r="C5" s="282">
        <v>1203797</v>
      </c>
      <c r="D5" s="282">
        <v>1286306</v>
      </c>
      <c r="E5" s="283">
        <v>153727</v>
      </c>
      <c r="F5" s="283">
        <v>1440033</v>
      </c>
      <c r="G5" s="284">
        <v>0.11951044308275013</v>
      </c>
      <c r="H5" s="268"/>
      <c r="I5" s="269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  <c r="IO5" s="268"/>
      <c r="IP5" s="268"/>
      <c r="IQ5" s="268"/>
      <c r="IR5" s="268"/>
    </row>
    <row r="6" spans="1:252" ht="20.25" customHeight="1">
      <c r="A6" s="285" t="s">
        <v>372</v>
      </c>
      <c r="B6" s="286" t="s">
        <v>373</v>
      </c>
      <c r="C6" s="287">
        <v>684034</v>
      </c>
      <c r="D6" s="287">
        <v>702009</v>
      </c>
      <c r="E6" s="288">
        <v>-26307</v>
      </c>
      <c r="F6" s="288">
        <v>675702</v>
      </c>
      <c r="G6" s="289">
        <v>-3.7473878540018719E-2</v>
      </c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  <c r="ES6" s="270"/>
      <c r="ET6" s="270"/>
      <c r="EU6" s="270"/>
      <c r="EV6" s="270"/>
      <c r="EW6" s="270"/>
      <c r="EX6" s="270"/>
      <c r="EY6" s="270"/>
      <c r="EZ6" s="270"/>
      <c r="FA6" s="270"/>
      <c r="FB6" s="270"/>
      <c r="FC6" s="270"/>
      <c r="FD6" s="270"/>
      <c r="FE6" s="270"/>
      <c r="FF6" s="270"/>
      <c r="FG6" s="270"/>
      <c r="FH6" s="270"/>
      <c r="FI6" s="270"/>
      <c r="FJ6" s="270"/>
      <c r="FK6" s="270"/>
      <c r="FL6" s="270"/>
      <c r="FM6" s="270"/>
      <c r="FN6" s="270"/>
      <c r="FO6" s="270"/>
      <c r="FP6" s="270"/>
      <c r="FQ6" s="270"/>
      <c r="FR6" s="270"/>
      <c r="FS6" s="270"/>
      <c r="FT6" s="270"/>
      <c r="FU6" s="270"/>
      <c r="FV6" s="270"/>
      <c r="FW6" s="270"/>
      <c r="FX6" s="270"/>
      <c r="FY6" s="270"/>
      <c r="FZ6" s="270"/>
      <c r="GA6" s="270"/>
      <c r="GB6" s="270"/>
      <c r="GC6" s="270"/>
      <c r="GD6" s="270"/>
      <c r="GE6" s="270"/>
      <c r="GF6" s="270"/>
      <c r="GG6" s="270"/>
      <c r="GH6" s="270"/>
      <c r="GI6" s="270"/>
      <c r="GJ6" s="270"/>
      <c r="GK6" s="270"/>
      <c r="GL6" s="270"/>
      <c r="GM6" s="270"/>
      <c r="GN6" s="270"/>
      <c r="GO6" s="270"/>
      <c r="GP6" s="270"/>
      <c r="GQ6" s="270"/>
      <c r="GR6" s="270"/>
      <c r="GS6" s="270"/>
      <c r="GT6" s="270"/>
      <c r="GU6" s="270"/>
      <c r="GV6" s="270"/>
      <c r="GW6" s="270"/>
      <c r="GX6" s="270"/>
      <c r="GY6" s="270"/>
      <c r="GZ6" s="270"/>
      <c r="HA6" s="270"/>
      <c r="HB6" s="270"/>
      <c r="HC6" s="270"/>
      <c r="HD6" s="270"/>
      <c r="HE6" s="270"/>
      <c r="HF6" s="270"/>
      <c r="HG6" s="270"/>
      <c r="HH6" s="270"/>
      <c r="HI6" s="270"/>
      <c r="HJ6" s="270"/>
      <c r="HK6" s="270"/>
      <c r="HL6" s="270"/>
      <c r="HM6" s="270"/>
      <c r="HN6" s="270"/>
      <c r="HO6" s="270"/>
      <c r="HP6" s="270"/>
      <c r="HQ6" s="270"/>
      <c r="HR6" s="270"/>
      <c r="HS6" s="270"/>
      <c r="HT6" s="270"/>
      <c r="HU6" s="270"/>
      <c r="HV6" s="270"/>
      <c r="HW6" s="270"/>
      <c r="HX6" s="270"/>
      <c r="HY6" s="270"/>
      <c r="HZ6" s="270"/>
      <c r="IA6" s="270"/>
      <c r="IB6" s="270"/>
      <c r="IC6" s="270"/>
      <c r="ID6" s="270"/>
      <c r="IE6" s="270"/>
      <c r="IF6" s="270"/>
      <c r="IG6" s="270"/>
      <c r="IH6" s="270"/>
      <c r="II6" s="270"/>
      <c r="IJ6" s="270"/>
      <c r="IK6" s="270"/>
      <c r="IL6" s="270"/>
      <c r="IM6" s="270"/>
      <c r="IN6" s="270"/>
      <c r="IO6" s="270"/>
      <c r="IP6" s="270"/>
      <c r="IQ6" s="270"/>
      <c r="IR6" s="270"/>
    </row>
    <row r="7" spans="1:252" ht="20.25" customHeight="1">
      <c r="A7" s="290"/>
      <c r="B7" s="286" t="s">
        <v>374</v>
      </c>
      <c r="C7" s="287">
        <v>290298</v>
      </c>
      <c r="D7" s="287">
        <v>253831</v>
      </c>
      <c r="E7" s="288"/>
      <c r="F7" s="288">
        <v>253831</v>
      </c>
      <c r="G7" s="289">
        <v>0</v>
      </c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0"/>
      <c r="CG7" s="270"/>
      <c r="CH7" s="270"/>
      <c r="CI7" s="270"/>
      <c r="CJ7" s="270"/>
      <c r="CK7" s="270"/>
      <c r="CL7" s="270"/>
      <c r="CM7" s="270"/>
      <c r="CN7" s="270"/>
      <c r="CO7" s="270"/>
      <c r="CP7" s="270"/>
      <c r="CQ7" s="270"/>
      <c r="CR7" s="270"/>
      <c r="CS7" s="270"/>
      <c r="CT7" s="270"/>
      <c r="CU7" s="270"/>
      <c r="CV7" s="270"/>
      <c r="CW7" s="270"/>
      <c r="CX7" s="270"/>
      <c r="CY7" s="270"/>
      <c r="CZ7" s="270"/>
      <c r="DA7" s="270"/>
      <c r="DB7" s="270"/>
      <c r="DC7" s="270"/>
      <c r="DD7" s="270"/>
      <c r="DE7" s="270"/>
      <c r="DF7" s="270"/>
      <c r="DG7" s="270"/>
      <c r="DH7" s="270"/>
      <c r="DI7" s="270"/>
      <c r="DJ7" s="270"/>
      <c r="DK7" s="270"/>
      <c r="DL7" s="270"/>
      <c r="DM7" s="270"/>
      <c r="DN7" s="270"/>
      <c r="DO7" s="270"/>
      <c r="DP7" s="270"/>
      <c r="DQ7" s="270"/>
      <c r="DR7" s="270"/>
      <c r="DS7" s="270"/>
      <c r="DT7" s="270"/>
      <c r="DU7" s="270"/>
      <c r="DV7" s="270"/>
      <c r="DW7" s="270"/>
      <c r="DX7" s="270"/>
      <c r="DY7" s="270"/>
      <c r="DZ7" s="270"/>
      <c r="EA7" s="270"/>
      <c r="EB7" s="270"/>
      <c r="EC7" s="270"/>
      <c r="ED7" s="270"/>
      <c r="EE7" s="270"/>
      <c r="EF7" s="270"/>
      <c r="EG7" s="270"/>
      <c r="EH7" s="270"/>
      <c r="EI7" s="270"/>
      <c r="EJ7" s="270"/>
      <c r="EK7" s="270"/>
      <c r="EL7" s="270"/>
      <c r="EM7" s="270"/>
      <c r="EN7" s="270"/>
      <c r="EO7" s="270"/>
      <c r="EP7" s="270"/>
      <c r="EQ7" s="270"/>
      <c r="ER7" s="270"/>
      <c r="ES7" s="270"/>
      <c r="ET7" s="270"/>
      <c r="EU7" s="270"/>
      <c r="EV7" s="270"/>
      <c r="EW7" s="270"/>
      <c r="EX7" s="270"/>
      <c r="EY7" s="270"/>
      <c r="EZ7" s="270"/>
      <c r="FA7" s="270"/>
      <c r="FB7" s="270"/>
      <c r="FC7" s="270"/>
      <c r="FD7" s="270"/>
      <c r="FE7" s="270"/>
      <c r="FF7" s="270"/>
      <c r="FG7" s="270"/>
      <c r="FH7" s="270"/>
      <c r="FI7" s="270"/>
      <c r="FJ7" s="270"/>
      <c r="FK7" s="270"/>
      <c r="FL7" s="270"/>
      <c r="FM7" s="270"/>
      <c r="FN7" s="270"/>
      <c r="FO7" s="270"/>
      <c r="FP7" s="270"/>
      <c r="FQ7" s="270"/>
      <c r="FR7" s="270"/>
      <c r="FS7" s="270"/>
      <c r="FT7" s="270"/>
      <c r="FU7" s="270"/>
      <c r="FV7" s="270"/>
      <c r="FW7" s="270"/>
      <c r="FX7" s="270"/>
      <c r="FY7" s="270"/>
      <c r="FZ7" s="270"/>
      <c r="GA7" s="270"/>
      <c r="GB7" s="270"/>
      <c r="GC7" s="270"/>
      <c r="GD7" s="270"/>
      <c r="GE7" s="270"/>
      <c r="GF7" s="270"/>
      <c r="GG7" s="270"/>
      <c r="GH7" s="270"/>
      <c r="GI7" s="270"/>
      <c r="GJ7" s="270"/>
      <c r="GK7" s="270"/>
      <c r="GL7" s="270"/>
      <c r="GM7" s="270"/>
      <c r="GN7" s="270"/>
      <c r="GO7" s="270"/>
      <c r="GP7" s="270"/>
      <c r="GQ7" s="270"/>
      <c r="GR7" s="270"/>
      <c r="GS7" s="270"/>
      <c r="GT7" s="270"/>
      <c r="GU7" s="270"/>
      <c r="GV7" s="270"/>
      <c r="GW7" s="270"/>
      <c r="GX7" s="270"/>
      <c r="GY7" s="270"/>
      <c r="GZ7" s="270"/>
      <c r="HA7" s="270"/>
      <c r="HB7" s="270"/>
      <c r="HC7" s="270"/>
      <c r="HD7" s="270"/>
      <c r="HE7" s="270"/>
      <c r="HF7" s="270"/>
      <c r="HG7" s="270"/>
      <c r="HH7" s="270"/>
      <c r="HI7" s="270"/>
      <c r="HJ7" s="270"/>
      <c r="HK7" s="270"/>
      <c r="HL7" s="270"/>
      <c r="HM7" s="270"/>
      <c r="HN7" s="270"/>
      <c r="HO7" s="270"/>
      <c r="HP7" s="270"/>
      <c r="HQ7" s="270"/>
      <c r="HR7" s="270"/>
      <c r="HS7" s="270"/>
      <c r="HT7" s="270"/>
      <c r="HU7" s="270"/>
      <c r="HV7" s="270"/>
      <c r="HW7" s="270"/>
      <c r="HX7" s="270"/>
      <c r="HY7" s="270"/>
      <c r="HZ7" s="270"/>
      <c r="IA7" s="270"/>
      <c r="IB7" s="270"/>
      <c r="IC7" s="270"/>
      <c r="ID7" s="270"/>
      <c r="IE7" s="270"/>
      <c r="IF7" s="270"/>
      <c r="IG7" s="270"/>
      <c r="IH7" s="270"/>
      <c r="II7" s="270"/>
      <c r="IJ7" s="270"/>
      <c r="IK7" s="270"/>
      <c r="IL7" s="270"/>
      <c r="IM7" s="270"/>
      <c r="IN7" s="270"/>
      <c r="IO7" s="270"/>
      <c r="IP7" s="270"/>
      <c r="IQ7" s="270"/>
      <c r="IR7" s="270"/>
    </row>
    <row r="8" spans="1:252" ht="20.25" customHeight="1">
      <c r="A8" s="290"/>
      <c r="B8" s="291" t="s">
        <v>375</v>
      </c>
      <c r="C8" s="287">
        <v>16989</v>
      </c>
      <c r="D8" s="287">
        <v>16095</v>
      </c>
      <c r="E8" s="288">
        <v>225</v>
      </c>
      <c r="F8" s="288">
        <v>16320</v>
      </c>
      <c r="G8" s="289">
        <v>1.3979496738117428E-2</v>
      </c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270"/>
      <c r="BY8" s="270"/>
      <c r="BZ8" s="270"/>
      <c r="CA8" s="270"/>
      <c r="CB8" s="270"/>
      <c r="CC8" s="270"/>
      <c r="CD8" s="270"/>
      <c r="CE8" s="270"/>
      <c r="CF8" s="270"/>
      <c r="CG8" s="270"/>
      <c r="CH8" s="270"/>
      <c r="CI8" s="270"/>
      <c r="CJ8" s="270"/>
      <c r="CK8" s="270"/>
      <c r="CL8" s="270"/>
      <c r="CM8" s="270"/>
      <c r="CN8" s="270"/>
      <c r="CO8" s="270"/>
      <c r="CP8" s="270"/>
      <c r="CQ8" s="270"/>
      <c r="CR8" s="270"/>
      <c r="CS8" s="270"/>
      <c r="CT8" s="270"/>
      <c r="CU8" s="270"/>
      <c r="CV8" s="270"/>
      <c r="CW8" s="270"/>
      <c r="CX8" s="270"/>
      <c r="CY8" s="270"/>
      <c r="CZ8" s="270"/>
      <c r="DA8" s="270"/>
      <c r="DB8" s="270"/>
      <c r="DC8" s="270"/>
      <c r="DD8" s="270"/>
      <c r="DE8" s="270"/>
      <c r="DF8" s="270"/>
      <c r="DG8" s="270"/>
      <c r="DH8" s="270"/>
      <c r="DI8" s="270"/>
      <c r="DJ8" s="270"/>
      <c r="DK8" s="270"/>
      <c r="DL8" s="270"/>
      <c r="DM8" s="270"/>
      <c r="DN8" s="270"/>
      <c r="DO8" s="270"/>
      <c r="DP8" s="270"/>
      <c r="DQ8" s="270"/>
      <c r="DR8" s="270"/>
      <c r="DS8" s="270"/>
      <c r="DT8" s="270"/>
      <c r="DU8" s="270"/>
      <c r="DV8" s="270"/>
      <c r="DW8" s="270"/>
      <c r="DX8" s="270"/>
      <c r="DY8" s="270"/>
      <c r="DZ8" s="270"/>
      <c r="EA8" s="270"/>
      <c r="EB8" s="270"/>
      <c r="EC8" s="270"/>
      <c r="ED8" s="270"/>
      <c r="EE8" s="270"/>
      <c r="EF8" s="270"/>
      <c r="EG8" s="270"/>
      <c r="EH8" s="270"/>
      <c r="EI8" s="270"/>
      <c r="EJ8" s="270"/>
      <c r="EK8" s="270"/>
      <c r="EL8" s="270"/>
      <c r="EM8" s="270"/>
      <c r="EN8" s="270"/>
      <c r="EO8" s="270"/>
      <c r="EP8" s="270"/>
      <c r="EQ8" s="270"/>
      <c r="ER8" s="270"/>
      <c r="ES8" s="270"/>
      <c r="ET8" s="270"/>
      <c r="EU8" s="270"/>
      <c r="EV8" s="270"/>
      <c r="EW8" s="270"/>
      <c r="EX8" s="270"/>
      <c r="EY8" s="270"/>
      <c r="EZ8" s="270"/>
      <c r="FA8" s="270"/>
      <c r="FB8" s="270"/>
      <c r="FC8" s="270"/>
      <c r="FD8" s="270"/>
      <c r="FE8" s="270"/>
      <c r="FF8" s="270"/>
      <c r="FG8" s="270"/>
      <c r="FH8" s="270"/>
      <c r="FI8" s="270"/>
      <c r="FJ8" s="270"/>
      <c r="FK8" s="270"/>
      <c r="FL8" s="270"/>
      <c r="FM8" s="270"/>
      <c r="FN8" s="270"/>
      <c r="FO8" s="270"/>
      <c r="FP8" s="270"/>
      <c r="FQ8" s="270"/>
      <c r="FR8" s="270"/>
      <c r="FS8" s="270"/>
      <c r="FT8" s="270"/>
      <c r="FU8" s="270"/>
      <c r="FV8" s="270"/>
      <c r="FW8" s="270"/>
      <c r="FX8" s="270"/>
      <c r="FY8" s="270"/>
      <c r="FZ8" s="270"/>
      <c r="GA8" s="270"/>
      <c r="GB8" s="270"/>
      <c r="GC8" s="270"/>
      <c r="GD8" s="270"/>
      <c r="GE8" s="270"/>
      <c r="GF8" s="270"/>
      <c r="GG8" s="270"/>
      <c r="GH8" s="270"/>
      <c r="GI8" s="270"/>
      <c r="GJ8" s="270"/>
      <c r="GK8" s="270"/>
      <c r="GL8" s="270"/>
      <c r="GM8" s="270"/>
      <c r="GN8" s="270"/>
      <c r="GO8" s="270"/>
      <c r="GP8" s="270"/>
      <c r="GQ8" s="270"/>
      <c r="GR8" s="270"/>
      <c r="GS8" s="270"/>
      <c r="GT8" s="270"/>
      <c r="GU8" s="270"/>
      <c r="GV8" s="270"/>
      <c r="GW8" s="270"/>
      <c r="GX8" s="270"/>
      <c r="GY8" s="270"/>
      <c r="GZ8" s="270"/>
      <c r="HA8" s="270"/>
      <c r="HB8" s="270"/>
      <c r="HC8" s="270"/>
      <c r="HD8" s="270"/>
      <c r="HE8" s="270"/>
      <c r="HF8" s="270"/>
      <c r="HG8" s="270"/>
      <c r="HH8" s="270"/>
      <c r="HI8" s="270"/>
      <c r="HJ8" s="270"/>
      <c r="HK8" s="270"/>
      <c r="HL8" s="270"/>
      <c r="HM8" s="270"/>
      <c r="HN8" s="270"/>
      <c r="HO8" s="270"/>
      <c r="HP8" s="270"/>
      <c r="HQ8" s="270"/>
      <c r="HR8" s="270"/>
      <c r="HS8" s="270"/>
      <c r="HT8" s="270"/>
      <c r="HU8" s="270"/>
      <c r="HV8" s="270"/>
      <c r="HW8" s="270"/>
      <c r="HX8" s="270"/>
      <c r="HY8" s="270"/>
      <c r="HZ8" s="270"/>
      <c r="IA8" s="270"/>
      <c r="IB8" s="270"/>
      <c r="IC8" s="270"/>
      <c r="ID8" s="270"/>
      <c r="IE8" s="270"/>
      <c r="IF8" s="270"/>
      <c r="IG8" s="270"/>
      <c r="IH8" s="270"/>
      <c r="II8" s="270"/>
      <c r="IJ8" s="270"/>
      <c r="IK8" s="270"/>
      <c r="IL8" s="270"/>
      <c r="IM8" s="270"/>
      <c r="IN8" s="270"/>
      <c r="IO8" s="270"/>
      <c r="IP8" s="270"/>
      <c r="IQ8" s="270"/>
      <c r="IR8" s="270"/>
    </row>
    <row r="9" spans="1:252" ht="20.25" customHeight="1">
      <c r="A9" s="426" t="s">
        <v>376</v>
      </c>
      <c r="B9" s="427"/>
      <c r="C9" s="287">
        <v>561028</v>
      </c>
      <c r="D9" s="292">
        <v>672932</v>
      </c>
      <c r="E9" s="288">
        <v>91729</v>
      </c>
      <c r="F9" s="288">
        <v>764661</v>
      </c>
      <c r="G9" s="289">
        <v>0.13631243572901869</v>
      </c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0"/>
      <c r="CG9" s="270"/>
      <c r="CH9" s="270"/>
      <c r="CI9" s="270"/>
      <c r="CJ9" s="270"/>
      <c r="CK9" s="270"/>
      <c r="CL9" s="270"/>
      <c r="CM9" s="270"/>
      <c r="CN9" s="270"/>
      <c r="CO9" s="270"/>
      <c r="CP9" s="270"/>
      <c r="CQ9" s="270"/>
      <c r="CR9" s="270"/>
      <c r="CS9" s="270"/>
      <c r="CT9" s="270"/>
      <c r="CU9" s="270"/>
      <c r="CV9" s="270"/>
      <c r="CW9" s="270"/>
      <c r="CX9" s="270"/>
      <c r="CY9" s="270"/>
      <c r="CZ9" s="270"/>
      <c r="DA9" s="270"/>
      <c r="DB9" s="270"/>
      <c r="DC9" s="270"/>
      <c r="DD9" s="270"/>
      <c r="DE9" s="270"/>
      <c r="DF9" s="270"/>
      <c r="DG9" s="270"/>
      <c r="DH9" s="270"/>
      <c r="DI9" s="270"/>
      <c r="DJ9" s="270"/>
      <c r="DK9" s="270"/>
      <c r="DL9" s="270"/>
      <c r="DM9" s="270"/>
      <c r="DN9" s="270"/>
      <c r="DO9" s="270"/>
      <c r="DP9" s="270"/>
      <c r="DQ9" s="270"/>
      <c r="DR9" s="270"/>
      <c r="DS9" s="270"/>
      <c r="DT9" s="270"/>
      <c r="DU9" s="270"/>
      <c r="DV9" s="270"/>
      <c r="DW9" s="270"/>
      <c r="DX9" s="270"/>
      <c r="DY9" s="270"/>
      <c r="DZ9" s="270"/>
      <c r="EA9" s="270"/>
      <c r="EB9" s="270"/>
      <c r="EC9" s="270"/>
      <c r="ED9" s="270"/>
      <c r="EE9" s="270"/>
      <c r="EF9" s="270"/>
      <c r="EG9" s="270"/>
      <c r="EH9" s="270"/>
      <c r="EI9" s="270"/>
      <c r="EJ9" s="270"/>
      <c r="EK9" s="270"/>
      <c r="EL9" s="270"/>
      <c r="EM9" s="270"/>
      <c r="EN9" s="270"/>
      <c r="EO9" s="270"/>
      <c r="EP9" s="270"/>
      <c r="EQ9" s="270"/>
      <c r="ER9" s="270"/>
      <c r="ES9" s="270"/>
      <c r="ET9" s="270"/>
      <c r="EU9" s="270"/>
      <c r="EV9" s="270"/>
      <c r="EW9" s="270"/>
      <c r="EX9" s="270"/>
      <c r="EY9" s="270"/>
      <c r="EZ9" s="270"/>
      <c r="FA9" s="270"/>
      <c r="FB9" s="270"/>
      <c r="FC9" s="270"/>
      <c r="FD9" s="270"/>
      <c r="FE9" s="270"/>
      <c r="FF9" s="270"/>
      <c r="FG9" s="270"/>
      <c r="FH9" s="270"/>
      <c r="FI9" s="270"/>
      <c r="FJ9" s="270"/>
      <c r="FK9" s="270"/>
      <c r="FL9" s="270"/>
      <c r="FM9" s="270"/>
      <c r="FN9" s="270"/>
      <c r="FO9" s="270"/>
      <c r="FP9" s="270"/>
      <c r="FQ9" s="270"/>
      <c r="FR9" s="270"/>
      <c r="FS9" s="270"/>
      <c r="FT9" s="270"/>
      <c r="FU9" s="270"/>
      <c r="FV9" s="270"/>
      <c r="FW9" s="270"/>
      <c r="FX9" s="270"/>
      <c r="FY9" s="270"/>
      <c r="FZ9" s="270"/>
      <c r="GA9" s="270"/>
      <c r="GB9" s="270"/>
      <c r="GC9" s="270"/>
      <c r="GD9" s="270"/>
      <c r="GE9" s="270"/>
      <c r="GF9" s="270"/>
      <c r="GG9" s="270"/>
      <c r="GH9" s="270"/>
      <c r="GI9" s="270"/>
      <c r="GJ9" s="270"/>
      <c r="GK9" s="270"/>
      <c r="GL9" s="270"/>
      <c r="GM9" s="270"/>
      <c r="GN9" s="270"/>
      <c r="GO9" s="270"/>
      <c r="GP9" s="270"/>
      <c r="GQ9" s="270"/>
      <c r="GR9" s="270"/>
      <c r="GS9" s="270"/>
      <c r="GT9" s="270"/>
      <c r="GU9" s="270"/>
      <c r="GV9" s="270"/>
      <c r="GW9" s="270"/>
      <c r="GX9" s="270"/>
      <c r="GY9" s="270"/>
      <c r="GZ9" s="270"/>
      <c r="HA9" s="270"/>
      <c r="HB9" s="270"/>
      <c r="HC9" s="270"/>
      <c r="HD9" s="270"/>
      <c r="HE9" s="270"/>
      <c r="HF9" s="270"/>
      <c r="HG9" s="270"/>
      <c r="HH9" s="270"/>
      <c r="HI9" s="270"/>
      <c r="HJ9" s="270"/>
      <c r="HK9" s="270"/>
      <c r="HL9" s="270"/>
      <c r="HM9" s="270"/>
      <c r="HN9" s="270"/>
      <c r="HO9" s="270"/>
      <c r="HP9" s="270"/>
      <c r="HQ9" s="270"/>
      <c r="HR9" s="270"/>
      <c r="HS9" s="270"/>
      <c r="HT9" s="270"/>
      <c r="HU9" s="270"/>
      <c r="HV9" s="270"/>
      <c r="HW9" s="270"/>
      <c r="HX9" s="270"/>
      <c r="HY9" s="270"/>
      <c r="HZ9" s="270"/>
      <c r="IA9" s="270"/>
      <c r="IB9" s="270"/>
      <c r="IC9" s="270"/>
      <c r="ID9" s="270"/>
      <c r="IE9" s="270"/>
      <c r="IF9" s="270"/>
      <c r="IG9" s="270"/>
      <c r="IH9" s="270"/>
      <c r="II9" s="270"/>
      <c r="IJ9" s="270"/>
      <c r="IK9" s="270"/>
      <c r="IL9" s="270"/>
      <c r="IM9" s="270"/>
      <c r="IN9" s="270"/>
      <c r="IO9" s="270"/>
      <c r="IP9" s="270"/>
      <c r="IQ9" s="270"/>
      <c r="IR9" s="270"/>
    </row>
    <row r="10" spans="1:252" ht="20.25" customHeight="1">
      <c r="A10" s="285" t="s">
        <v>372</v>
      </c>
      <c r="B10" s="286" t="s">
        <v>373</v>
      </c>
      <c r="C10" s="287">
        <v>351972</v>
      </c>
      <c r="D10" s="292">
        <v>361292</v>
      </c>
      <c r="E10" s="288">
        <v>-71053</v>
      </c>
      <c r="F10" s="288">
        <v>290239</v>
      </c>
      <c r="G10" s="289">
        <v>-0.19666364049024057</v>
      </c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0"/>
      <c r="DT10" s="270"/>
      <c r="DU10" s="270"/>
      <c r="DV10" s="270"/>
      <c r="DW10" s="270"/>
      <c r="DX10" s="270"/>
      <c r="DY10" s="270"/>
      <c r="DZ10" s="270"/>
      <c r="EA10" s="270"/>
      <c r="EB10" s="270"/>
      <c r="EC10" s="270"/>
      <c r="ED10" s="270"/>
      <c r="EE10" s="270"/>
      <c r="EF10" s="270"/>
      <c r="EG10" s="270"/>
      <c r="EH10" s="270"/>
      <c r="EI10" s="270"/>
      <c r="EJ10" s="270"/>
      <c r="EK10" s="270"/>
      <c r="EL10" s="270"/>
      <c r="EM10" s="270"/>
      <c r="EN10" s="270"/>
      <c r="EO10" s="270"/>
      <c r="EP10" s="270"/>
      <c r="EQ10" s="270"/>
      <c r="ER10" s="270"/>
      <c r="ES10" s="270"/>
      <c r="ET10" s="270"/>
      <c r="EU10" s="270"/>
      <c r="EV10" s="270"/>
      <c r="EW10" s="270"/>
      <c r="EX10" s="270"/>
      <c r="EY10" s="270"/>
      <c r="EZ10" s="270"/>
      <c r="FA10" s="270"/>
      <c r="FB10" s="270"/>
      <c r="FC10" s="270"/>
      <c r="FD10" s="270"/>
      <c r="FE10" s="270"/>
      <c r="FF10" s="270"/>
      <c r="FG10" s="270"/>
      <c r="FH10" s="270"/>
      <c r="FI10" s="270"/>
      <c r="FJ10" s="270"/>
      <c r="FK10" s="270"/>
      <c r="FL10" s="270"/>
      <c r="FM10" s="270"/>
      <c r="FN10" s="270"/>
      <c r="FO10" s="270"/>
      <c r="FP10" s="270"/>
      <c r="FQ10" s="270"/>
      <c r="FR10" s="270"/>
      <c r="FS10" s="270"/>
      <c r="FT10" s="270"/>
      <c r="FU10" s="270"/>
      <c r="FV10" s="270"/>
      <c r="FW10" s="270"/>
      <c r="FX10" s="270"/>
      <c r="FY10" s="270"/>
      <c r="FZ10" s="270"/>
      <c r="GA10" s="270"/>
      <c r="GB10" s="270"/>
      <c r="GC10" s="270"/>
      <c r="GD10" s="270"/>
      <c r="GE10" s="270"/>
      <c r="GF10" s="270"/>
      <c r="GG10" s="270"/>
      <c r="GH10" s="270"/>
      <c r="GI10" s="270"/>
      <c r="GJ10" s="270"/>
      <c r="GK10" s="270"/>
      <c r="GL10" s="270"/>
      <c r="GM10" s="270"/>
      <c r="GN10" s="270"/>
      <c r="GO10" s="270"/>
      <c r="GP10" s="270"/>
      <c r="GQ10" s="270"/>
      <c r="GR10" s="270"/>
      <c r="GS10" s="270"/>
      <c r="GT10" s="270"/>
      <c r="GU10" s="270"/>
      <c r="GV10" s="270"/>
      <c r="GW10" s="270"/>
      <c r="GX10" s="270"/>
      <c r="GY10" s="270"/>
      <c r="GZ10" s="270"/>
      <c r="HA10" s="270"/>
      <c r="HB10" s="270"/>
      <c r="HC10" s="270"/>
      <c r="HD10" s="270"/>
      <c r="HE10" s="270"/>
      <c r="HF10" s="270"/>
      <c r="HG10" s="270"/>
      <c r="HH10" s="270"/>
      <c r="HI10" s="270"/>
      <c r="HJ10" s="270"/>
      <c r="HK10" s="270"/>
      <c r="HL10" s="270"/>
      <c r="HM10" s="270"/>
      <c r="HN10" s="270"/>
      <c r="HO10" s="270"/>
      <c r="HP10" s="270"/>
      <c r="HQ10" s="270"/>
      <c r="HR10" s="270"/>
      <c r="HS10" s="270"/>
      <c r="HT10" s="270"/>
      <c r="HU10" s="270"/>
      <c r="HV10" s="270"/>
      <c r="HW10" s="270"/>
      <c r="HX10" s="270"/>
      <c r="HY10" s="270"/>
      <c r="HZ10" s="270"/>
      <c r="IA10" s="270"/>
      <c r="IB10" s="270"/>
      <c r="IC10" s="270"/>
      <c r="ID10" s="270"/>
      <c r="IE10" s="270"/>
      <c r="IF10" s="270"/>
      <c r="IG10" s="270"/>
      <c r="IH10" s="270"/>
      <c r="II10" s="270"/>
      <c r="IJ10" s="270"/>
      <c r="IK10" s="270"/>
      <c r="IL10" s="270"/>
      <c r="IM10" s="270"/>
      <c r="IN10" s="270"/>
      <c r="IO10" s="270"/>
      <c r="IP10" s="270"/>
      <c r="IQ10" s="270"/>
      <c r="IR10" s="270"/>
    </row>
    <row r="11" spans="1:252" ht="20.25" customHeight="1">
      <c r="A11" s="290"/>
      <c r="B11" s="286" t="s">
        <v>374</v>
      </c>
      <c r="C11" s="287"/>
      <c r="D11" s="292"/>
      <c r="E11" s="288"/>
      <c r="F11" s="288">
        <v>0</v>
      </c>
      <c r="G11" s="289">
        <v>0</v>
      </c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0"/>
      <c r="CG11" s="270"/>
      <c r="CH11" s="270"/>
      <c r="CI11" s="270"/>
      <c r="CJ11" s="270"/>
      <c r="CK11" s="270"/>
      <c r="CL11" s="270"/>
      <c r="CM11" s="270"/>
      <c r="CN11" s="270"/>
      <c r="CO11" s="270"/>
      <c r="CP11" s="270"/>
      <c r="CQ11" s="270"/>
      <c r="CR11" s="270"/>
      <c r="CS11" s="270"/>
      <c r="CT11" s="270"/>
      <c r="CU11" s="270"/>
      <c r="CV11" s="270"/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270"/>
      <c r="DH11" s="270"/>
      <c r="DI11" s="270"/>
      <c r="DJ11" s="270"/>
      <c r="DK11" s="270"/>
      <c r="DL11" s="270"/>
      <c r="DM11" s="270"/>
      <c r="DN11" s="270"/>
      <c r="DO11" s="270"/>
      <c r="DP11" s="270"/>
      <c r="DQ11" s="270"/>
      <c r="DR11" s="270"/>
      <c r="DS11" s="270"/>
      <c r="DT11" s="270"/>
      <c r="DU11" s="270"/>
      <c r="DV11" s="270"/>
      <c r="DW11" s="270"/>
      <c r="DX11" s="270"/>
      <c r="DY11" s="270"/>
      <c r="DZ11" s="270"/>
      <c r="EA11" s="270"/>
      <c r="EB11" s="270"/>
      <c r="EC11" s="270"/>
      <c r="ED11" s="270"/>
      <c r="EE11" s="270"/>
      <c r="EF11" s="270"/>
      <c r="EG11" s="270"/>
      <c r="EH11" s="270"/>
      <c r="EI11" s="270"/>
      <c r="EJ11" s="270"/>
      <c r="EK11" s="270"/>
      <c r="EL11" s="270"/>
      <c r="EM11" s="270"/>
      <c r="EN11" s="270"/>
      <c r="EO11" s="270"/>
      <c r="EP11" s="270"/>
      <c r="EQ11" s="270"/>
      <c r="ER11" s="270"/>
      <c r="ES11" s="270"/>
      <c r="ET11" s="270"/>
      <c r="EU11" s="270"/>
      <c r="EV11" s="270"/>
      <c r="EW11" s="270"/>
      <c r="EX11" s="270"/>
      <c r="EY11" s="270"/>
      <c r="EZ11" s="270"/>
      <c r="FA11" s="270"/>
      <c r="FB11" s="270"/>
      <c r="FC11" s="270"/>
      <c r="FD11" s="270"/>
      <c r="FE11" s="270"/>
      <c r="FF11" s="270"/>
      <c r="FG11" s="270"/>
      <c r="FH11" s="270"/>
      <c r="FI11" s="270"/>
      <c r="FJ11" s="270"/>
      <c r="FK11" s="270"/>
      <c r="FL11" s="270"/>
      <c r="FM11" s="270"/>
      <c r="FN11" s="270"/>
      <c r="FO11" s="270"/>
      <c r="FP11" s="270"/>
      <c r="FQ11" s="270"/>
      <c r="FR11" s="270"/>
      <c r="FS11" s="270"/>
      <c r="FT11" s="270"/>
      <c r="FU11" s="270"/>
      <c r="FV11" s="270"/>
      <c r="FW11" s="270"/>
      <c r="FX11" s="270"/>
      <c r="FY11" s="270"/>
      <c r="FZ11" s="270"/>
      <c r="GA11" s="270"/>
      <c r="GB11" s="270"/>
      <c r="GC11" s="270"/>
      <c r="GD11" s="270"/>
      <c r="GE11" s="270"/>
      <c r="GF11" s="270"/>
      <c r="GG11" s="270"/>
      <c r="GH11" s="270"/>
      <c r="GI11" s="270"/>
      <c r="GJ11" s="270"/>
      <c r="GK11" s="270"/>
      <c r="GL11" s="270"/>
      <c r="GM11" s="270"/>
      <c r="GN11" s="270"/>
      <c r="GO11" s="270"/>
      <c r="GP11" s="270"/>
      <c r="GQ11" s="270"/>
      <c r="GR11" s="270"/>
      <c r="GS11" s="270"/>
      <c r="GT11" s="270"/>
      <c r="GU11" s="270"/>
      <c r="GV11" s="270"/>
      <c r="GW11" s="270"/>
      <c r="GX11" s="270"/>
      <c r="GY11" s="270"/>
      <c r="GZ11" s="270"/>
      <c r="HA11" s="270"/>
      <c r="HB11" s="270"/>
      <c r="HC11" s="270"/>
      <c r="HD11" s="270"/>
      <c r="HE11" s="270"/>
      <c r="HF11" s="270"/>
      <c r="HG11" s="270"/>
      <c r="HH11" s="270"/>
      <c r="HI11" s="270"/>
      <c r="HJ11" s="270"/>
      <c r="HK11" s="270"/>
      <c r="HL11" s="270"/>
      <c r="HM11" s="270"/>
      <c r="HN11" s="270"/>
      <c r="HO11" s="270"/>
      <c r="HP11" s="270"/>
      <c r="HQ11" s="270"/>
      <c r="HR11" s="270"/>
      <c r="HS11" s="270"/>
      <c r="HT11" s="270"/>
      <c r="HU11" s="270"/>
      <c r="HV11" s="270"/>
      <c r="HW11" s="270"/>
      <c r="HX11" s="270"/>
      <c r="HY11" s="270"/>
      <c r="HZ11" s="270"/>
      <c r="IA11" s="270"/>
      <c r="IB11" s="270"/>
      <c r="IC11" s="270"/>
      <c r="ID11" s="270"/>
      <c r="IE11" s="270"/>
      <c r="IF11" s="270"/>
      <c r="IG11" s="270"/>
      <c r="IH11" s="270"/>
      <c r="II11" s="270"/>
      <c r="IJ11" s="270"/>
      <c r="IK11" s="270"/>
      <c r="IL11" s="270"/>
      <c r="IM11" s="270"/>
      <c r="IN11" s="270"/>
      <c r="IO11" s="270"/>
      <c r="IP11" s="270"/>
      <c r="IQ11" s="270"/>
      <c r="IR11" s="270"/>
    </row>
    <row r="12" spans="1:252" ht="20.25" customHeight="1">
      <c r="A12" s="290"/>
      <c r="B12" s="291" t="s">
        <v>375</v>
      </c>
      <c r="C12" s="287">
        <v>8772</v>
      </c>
      <c r="D12" s="292">
        <v>7366</v>
      </c>
      <c r="E12" s="288"/>
      <c r="F12" s="288">
        <v>7366</v>
      </c>
      <c r="G12" s="289">
        <v>0</v>
      </c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0"/>
      <c r="CG12" s="270"/>
      <c r="CH12" s="270"/>
      <c r="CI12" s="270"/>
      <c r="CJ12" s="270"/>
      <c r="CK12" s="270"/>
      <c r="CL12" s="270"/>
      <c r="CM12" s="270"/>
      <c r="CN12" s="270"/>
      <c r="CO12" s="270"/>
      <c r="CP12" s="270"/>
      <c r="CQ12" s="270"/>
      <c r="CR12" s="270"/>
      <c r="CS12" s="270"/>
      <c r="CT12" s="270"/>
      <c r="CU12" s="270"/>
      <c r="CV12" s="270"/>
      <c r="CW12" s="270"/>
      <c r="CX12" s="270"/>
      <c r="CY12" s="270"/>
      <c r="CZ12" s="270"/>
      <c r="DA12" s="270"/>
      <c r="DB12" s="270"/>
      <c r="DC12" s="270"/>
      <c r="DD12" s="270"/>
      <c r="DE12" s="270"/>
      <c r="DF12" s="270"/>
      <c r="DG12" s="270"/>
      <c r="DH12" s="270"/>
      <c r="DI12" s="270"/>
      <c r="DJ12" s="270"/>
      <c r="DK12" s="270"/>
      <c r="DL12" s="270"/>
      <c r="DM12" s="270"/>
      <c r="DN12" s="270"/>
      <c r="DO12" s="270"/>
      <c r="DP12" s="270"/>
      <c r="DQ12" s="270"/>
      <c r="DR12" s="270"/>
      <c r="DS12" s="270"/>
      <c r="DT12" s="270"/>
      <c r="DU12" s="270"/>
      <c r="DV12" s="270"/>
      <c r="DW12" s="270"/>
      <c r="DX12" s="270"/>
      <c r="DY12" s="270"/>
      <c r="DZ12" s="270"/>
      <c r="EA12" s="270"/>
      <c r="EB12" s="270"/>
      <c r="EC12" s="270"/>
      <c r="ED12" s="270"/>
      <c r="EE12" s="270"/>
      <c r="EF12" s="270"/>
      <c r="EG12" s="270"/>
      <c r="EH12" s="270"/>
      <c r="EI12" s="270"/>
      <c r="EJ12" s="270"/>
      <c r="EK12" s="270"/>
      <c r="EL12" s="270"/>
      <c r="EM12" s="270"/>
      <c r="EN12" s="270"/>
      <c r="EO12" s="270"/>
      <c r="EP12" s="270"/>
      <c r="EQ12" s="270"/>
      <c r="ER12" s="270"/>
      <c r="ES12" s="270"/>
      <c r="ET12" s="270"/>
      <c r="EU12" s="270"/>
      <c r="EV12" s="270"/>
      <c r="EW12" s="270"/>
      <c r="EX12" s="270"/>
      <c r="EY12" s="270"/>
      <c r="EZ12" s="270"/>
      <c r="FA12" s="270"/>
      <c r="FB12" s="270"/>
      <c r="FC12" s="270"/>
      <c r="FD12" s="270"/>
      <c r="FE12" s="270"/>
      <c r="FF12" s="270"/>
      <c r="FG12" s="270"/>
      <c r="FH12" s="270"/>
      <c r="FI12" s="270"/>
      <c r="FJ12" s="270"/>
      <c r="FK12" s="270"/>
      <c r="FL12" s="270"/>
      <c r="FM12" s="270"/>
      <c r="FN12" s="270"/>
      <c r="FO12" s="270"/>
      <c r="FP12" s="270"/>
      <c r="FQ12" s="270"/>
      <c r="FR12" s="270"/>
      <c r="FS12" s="270"/>
      <c r="FT12" s="270"/>
      <c r="FU12" s="270"/>
      <c r="FV12" s="270"/>
      <c r="FW12" s="270"/>
      <c r="FX12" s="270"/>
      <c r="FY12" s="270"/>
      <c r="FZ12" s="270"/>
      <c r="GA12" s="270"/>
      <c r="GB12" s="270"/>
      <c r="GC12" s="270"/>
      <c r="GD12" s="270"/>
      <c r="GE12" s="270"/>
      <c r="GF12" s="270"/>
      <c r="GG12" s="270"/>
      <c r="GH12" s="270"/>
      <c r="GI12" s="270"/>
      <c r="GJ12" s="270"/>
      <c r="GK12" s="270"/>
      <c r="GL12" s="270"/>
      <c r="GM12" s="270"/>
      <c r="GN12" s="270"/>
      <c r="GO12" s="270"/>
      <c r="GP12" s="270"/>
      <c r="GQ12" s="270"/>
      <c r="GR12" s="270"/>
      <c r="GS12" s="270"/>
      <c r="GT12" s="270"/>
      <c r="GU12" s="270"/>
      <c r="GV12" s="270"/>
      <c r="GW12" s="270"/>
      <c r="GX12" s="270"/>
      <c r="GY12" s="270"/>
      <c r="GZ12" s="270"/>
      <c r="HA12" s="270"/>
      <c r="HB12" s="270"/>
      <c r="HC12" s="270"/>
      <c r="HD12" s="270"/>
      <c r="HE12" s="270"/>
      <c r="HF12" s="270"/>
      <c r="HG12" s="270"/>
      <c r="HH12" s="270"/>
      <c r="HI12" s="270"/>
      <c r="HJ12" s="270"/>
      <c r="HK12" s="270"/>
      <c r="HL12" s="270"/>
      <c r="HM12" s="270"/>
      <c r="HN12" s="270"/>
      <c r="HO12" s="270"/>
      <c r="HP12" s="270"/>
      <c r="HQ12" s="270"/>
      <c r="HR12" s="270"/>
      <c r="HS12" s="270"/>
      <c r="HT12" s="270"/>
      <c r="HU12" s="270"/>
      <c r="HV12" s="270"/>
      <c r="HW12" s="270"/>
      <c r="HX12" s="270"/>
      <c r="HY12" s="270"/>
      <c r="HZ12" s="270"/>
      <c r="IA12" s="270"/>
      <c r="IB12" s="270"/>
      <c r="IC12" s="270"/>
      <c r="ID12" s="270"/>
      <c r="IE12" s="270"/>
      <c r="IF12" s="270"/>
      <c r="IG12" s="270"/>
      <c r="IH12" s="270"/>
      <c r="II12" s="270"/>
      <c r="IJ12" s="270"/>
      <c r="IK12" s="270"/>
      <c r="IL12" s="270"/>
      <c r="IM12" s="270"/>
      <c r="IN12" s="270"/>
      <c r="IO12" s="270"/>
      <c r="IP12" s="270"/>
      <c r="IQ12" s="270"/>
      <c r="IR12" s="270"/>
    </row>
    <row r="13" spans="1:252" ht="20.25" customHeight="1">
      <c r="A13" s="433" t="s">
        <v>444</v>
      </c>
      <c r="B13" s="434"/>
      <c r="C13" s="287">
        <v>104892</v>
      </c>
      <c r="D13" s="292">
        <v>45829</v>
      </c>
      <c r="E13" s="288">
        <v>34745</v>
      </c>
      <c r="F13" s="288">
        <v>80574</v>
      </c>
      <c r="G13" s="289">
        <v>0.75814440638023961</v>
      </c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  <c r="CA13" s="270"/>
      <c r="CB13" s="270"/>
      <c r="CC13" s="270"/>
      <c r="CD13" s="270"/>
      <c r="CE13" s="270"/>
      <c r="CF13" s="270"/>
      <c r="CG13" s="270"/>
      <c r="CH13" s="270"/>
      <c r="CI13" s="270"/>
      <c r="CJ13" s="270"/>
      <c r="CK13" s="270"/>
      <c r="CL13" s="270"/>
      <c r="CM13" s="270"/>
      <c r="CN13" s="270"/>
      <c r="CO13" s="270"/>
      <c r="CP13" s="270"/>
      <c r="CQ13" s="270"/>
      <c r="CR13" s="270"/>
      <c r="CS13" s="270"/>
      <c r="CT13" s="270"/>
      <c r="CU13" s="270"/>
      <c r="CV13" s="270"/>
      <c r="CW13" s="270"/>
      <c r="CX13" s="270"/>
      <c r="CY13" s="270"/>
      <c r="CZ13" s="270"/>
      <c r="DA13" s="270"/>
      <c r="DB13" s="270"/>
      <c r="DC13" s="270"/>
      <c r="DD13" s="270"/>
      <c r="DE13" s="270"/>
      <c r="DF13" s="270"/>
      <c r="DG13" s="270"/>
      <c r="DH13" s="270"/>
      <c r="DI13" s="270"/>
      <c r="DJ13" s="270"/>
      <c r="DK13" s="270"/>
      <c r="DL13" s="270"/>
      <c r="DM13" s="270"/>
      <c r="DN13" s="270"/>
      <c r="DO13" s="270"/>
      <c r="DP13" s="270"/>
      <c r="DQ13" s="270"/>
      <c r="DR13" s="270"/>
      <c r="DS13" s="270"/>
      <c r="DT13" s="270"/>
      <c r="DU13" s="270"/>
      <c r="DV13" s="270"/>
      <c r="DW13" s="270"/>
      <c r="DX13" s="270"/>
      <c r="DY13" s="270"/>
      <c r="DZ13" s="270"/>
      <c r="EA13" s="270"/>
      <c r="EB13" s="270"/>
      <c r="EC13" s="270"/>
      <c r="ED13" s="270"/>
      <c r="EE13" s="270"/>
      <c r="EF13" s="270"/>
      <c r="EG13" s="270"/>
      <c r="EH13" s="270"/>
      <c r="EI13" s="270"/>
      <c r="EJ13" s="270"/>
      <c r="EK13" s="270"/>
      <c r="EL13" s="270"/>
      <c r="EM13" s="270"/>
      <c r="EN13" s="270"/>
      <c r="EO13" s="270"/>
      <c r="EP13" s="270"/>
      <c r="EQ13" s="270"/>
      <c r="ER13" s="270"/>
      <c r="ES13" s="270"/>
      <c r="ET13" s="270"/>
      <c r="EU13" s="270"/>
      <c r="EV13" s="270"/>
      <c r="EW13" s="270"/>
      <c r="EX13" s="270"/>
      <c r="EY13" s="270"/>
      <c r="EZ13" s="270"/>
      <c r="FA13" s="270"/>
      <c r="FB13" s="270"/>
      <c r="FC13" s="270"/>
      <c r="FD13" s="270"/>
      <c r="FE13" s="270"/>
      <c r="FF13" s="270"/>
      <c r="FG13" s="270"/>
      <c r="FH13" s="270"/>
      <c r="FI13" s="270"/>
      <c r="FJ13" s="270"/>
      <c r="FK13" s="270"/>
      <c r="FL13" s="270"/>
      <c r="FM13" s="270"/>
      <c r="FN13" s="270"/>
      <c r="FO13" s="270"/>
      <c r="FP13" s="270"/>
      <c r="FQ13" s="270"/>
      <c r="FR13" s="270"/>
      <c r="FS13" s="270"/>
      <c r="FT13" s="270"/>
      <c r="FU13" s="270"/>
      <c r="FV13" s="270"/>
      <c r="FW13" s="270"/>
      <c r="FX13" s="270"/>
      <c r="FY13" s="270"/>
      <c r="FZ13" s="270"/>
      <c r="GA13" s="270"/>
      <c r="GB13" s="270"/>
      <c r="GC13" s="270"/>
      <c r="GD13" s="270"/>
      <c r="GE13" s="270"/>
      <c r="GF13" s="270"/>
      <c r="GG13" s="270"/>
      <c r="GH13" s="270"/>
      <c r="GI13" s="270"/>
      <c r="GJ13" s="270"/>
      <c r="GK13" s="270"/>
      <c r="GL13" s="270"/>
      <c r="GM13" s="270"/>
      <c r="GN13" s="270"/>
      <c r="GO13" s="270"/>
      <c r="GP13" s="270"/>
      <c r="GQ13" s="270"/>
      <c r="GR13" s="270"/>
      <c r="GS13" s="270"/>
      <c r="GT13" s="270"/>
      <c r="GU13" s="270"/>
      <c r="GV13" s="270"/>
      <c r="GW13" s="270"/>
      <c r="GX13" s="270"/>
      <c r="GY13" s="270"/>
      <c r="GZ13" s="270"/>
      <c r="HA13" s="270"/>
      <c r="HB13" s="270"/>
      <c r="HC13" s="270"/>
      <c r="HD13" s="270"/>
      <c r="HE13" s="270"/>
      <c r="HF13" s="270"/>
      <c r="HG13" s="270"/>
      <c r="HH13" s="270"/>
      <c r="HI13" s="270"/>
      <c r="HJ13" s="270"/>
      <c r="HK13" s="270"/>
      <c r="HL13" s="270"/>
      <c r="HM13" s="270"/>
      <c r="HN13" s="270"/>
      <c r="HO13" s="270"/>
      <c r="HP13" s="270"/>
      <c r="HQ13" s="270"/>
      <c r="HR13" s="270"/>
      <c r="HS13" s="270"/>
      <c r="HT13" s="270"/>
      <c r="HU13" s="270"/>
      <c r="HV13" s="270"/>
      <c r="HW13" s="270"/>
      <c r="HX13" s="270"/>
      <c r="HY13" s="270"/>
      <c r="HZ13" s="270"/>
      <c r="IA13" s="270"/>
      <c r="IB13" s="270"/>
      <c r="IC13" s="270"/>
      <c r="ID13" s="270"/>
      <c r="IE13" s="270"/>
      <c r="IF13" s="270"/>
      <c r="IG13" s="270"/>
      <c r="IH13" s="270"/>
      <c r="II13" s="270"/>
      <c r="IJ13" s="270"/>
      <c r="IK13" s="270"/>
      <c r="IL13" s="270"/>
      <c r="IM13" s="270"/>
      <c r="IN13" s="270"/>
      <c r="IO13" s="270"/>
      <c r="IP13" s="270"/>
      <c r="IQ13" s="270"/>
      <c r="IR13" s="270"/>
    </row>
    <row r="14" spans="1:252" ht="20.25" customHeight="1">
      <c r="A14" s="293" t="s">
        <v>377</v>
      </c>
      <c r="B14" s="294" t="s">
        <v>373</v>
      </c>
      <c r="C14" s="287">
        <v>39289</v>
      </c>
      <c r="D14" s="292">
        <v>29379</v>
      </c>
      <c r="E14" s="288">
        <v>19099</v>
      </c>
      <c r="F14" s="288">
        <v>48478</v>
      </c>
      <c r="G14" s="289">
        <v>0.65009020048333843</v>
      </c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  <c r="CA14" s="270"/>
      <c r="CB14" s="270"/>
      <c r="CC14" s="270"/>
      <c r="CD14" s="270"/>
      <c r="CE14" s="270"/>
      <c r="CF14" s="270"/>
      <c r="CG14" s="270"/>
      <c r="CH14" s="270"/>
      <c r="CI14" s="270"/>
      <c r="CJ14" s="270"/>
      <c r="CK14" s="270"/>
      <c r="CL14" s="270"/>
      <c r="CM14" s="270"/>
      <c r="CN14" s="270"/>
      <c r="CO14" s="270"/>
      <c r="CP14" s="270"/>
      <c r="CQ14" s="270"/>
      <c r="CR14" s="270"/>
      <c r="CS14" s="270"/>
      <c r="CT14" s="270"/>
      <c r="CU14" s="270"/>
      <c r="CV14" s="270"/>
      <c r="CW14" s="270"/>
      <c r="CX14" s="270"/>
      <c r="CY14" s="270"/>
      <c r="CZ14" s="270"/>
      <c r="DA14" s="270"/>
      <c r="DB14" s="270"/>
      <c r="DC14" s="270"/>
      <c r="DD14" s="270"/>
      <c r="DE14" s="270"/>
      <c r="DF14" s="270"/>
      <c r="DG14" s="270"/>
      <c r="DH14" s="270"/>
      <c r="DI14" s="270"/>
      <c r="DJ14" s="270"/>
      <c r="DK14" s="270"/>
      <c r="DL14" s="270"/>
      <c r="DM14" s="270"/>
      <c r="DN14" s="270"/>
      <c r="DO14" s="270"/>
      <c r="DP14" s="270"/>
      <c r="DQ14" s="270"/>
      <c r="DR14" s="270"/>
      <c r="DS14" s="270"/>
      <c r="DT14" s="270"/>
      <c r="DU14" s="270"/>
      <c r="DV14" s="270"/>
      <c r="DW14" s="270"/>
      <c r="DX14" s="270"/>
      <c r="DY14" s="270"/>
      <c r="DZ14" s="270"/>
      <c r="EA14" s="270"/>
      <c r="EB14" s="270"/>
      <c r="EC14" s="270"/>
      <c r="ED14" s="270"/>
      <c r="EE14" s="270"/>
      <c r="EF14" s="270"/>
      <c r="EG14" s="270"/>
      <c r="EH14" s="270"/>
      <c r="EI14" s="270"/>
      <c r="EJ14" s="270"/>
      <c r="EK14" s="270"/>
      <c r="EL14" s="270"/>
      <c r="EM14" s="270"/>
      <c r="EN14" s="270"/>
      <c r="EO14" s="270"/>
      <c r="EP14" s="270"/>
      <c r="EQ14" s="270"/>
      <c r="ER14" s="270"/>
      <c r="ES14" s="270"/>
      <c r="ET14" s="270"/>
      <c r="EU14" s="270"/>
      <c r="EV14" s="270"/>
      <c r="EW14" s="270"/>
      <c r="EX14" s="270"/>
      <c r="EY14" s="270"/>
      <c r="EZ14" s="270"/>
      <c r="FA14" s="270"/>
      <c r="FB14" s="270"/>
      <c r="FC14" s="270"/>
      <c r="FD14" s="270"/>
      <c r="FE14" s="270"/>
      <c r="FF14" s="270"/>
      <c r="FG14" s="270"/>
      <c r="FH14" s="270"/>
      <c r="FI14" s="270"/>
      <c r="FJ14" s="270"/>
      <c r="FK14" s="270"/>
      <c r="FL14" s="270"/>
      <c r="FM14" s="270"/>
      <c r="FN14" s="270"/>
      <c r="FO14" s="270"/>
      <c r="FP14" s="270"/>
      <c r="FQ14" s="270"/>
      <c r="FR14" s="270"/>
      <c r="FS14" s="270"/>
      <c r="FT14" s="270"/>
      <c r="FU14" s="270"/>
      <c r="FV14" s="270"/>
      <c r="FW14" s="270"/>
      <c r="FX14" s="270"/>
      <c r="FY14" s="270"/>
      <c r="FZ14" s="270"/>
      <c r="GA14" s="270"/>
      <c r="GB14" s="270"/>
      <c r="GC14" s="270"/>
      <c r="GD14" s="270"/>
      <c r="GE14" s="270"/>
      <c r="GF14" s="270"/>
      <c r="GG14" s="270"/>
      <c r="GH14" s="270"/>
      <c r="GI14" s="270"/>
      <c r="GJ14" s="270"/>
      <c r="GK14" s="270"/>
      <c r="GL14" s="270"/>
      <c r="GM14" s="270"/>
      <c r="GN14" s="270"/>
      <c r="GO14" s="270"/>
      <c r="GP14" s="270"/>
      <c r="GQ14" s="270"/>
      <c r="GR14" s="270"/>
      <c r="GS14" s="270"/>
      <c r="GT14" s="270"/>
      <c r="GU14" s="270"/>
      <c r="GV14" s="270"/>
      <c r="GW14" s="270"/>
      <c r="GX14" s="270"/>
      <c r="GY14" s="270"/>
      <c r="GZ14" s="270"/>
      <c r="HA14" s="270"/>
      <c r="HB14" s="270"/>
      <c r="HC14" s="270"/>
      <c r="HD14" s="270"/>
      <c r="HE14" s="270"/>
      <c r="HF14" s="270"/>
      <c r="HG14" s="270"/>
      <c r="HH14" s="270"/>
      <c r="HI14" s="270"/>
      <c r="HJ14" s="270"/>
      <c r="HK14" s="270"/>
      <c r="HL14" s="270"/>
      <c r="HM14" s="270"/>
      <c r="HN14" s="270"/>
      <c r="HO14" s="270"/>
      <c r="HP14" s="270"/>
      <c r="HQ14" s="270"/>
      <c r="HR14" s="270"/>
      <c r="HS14" s="270"/>
      <c r="HT14" s="270"/>
      <c r="HU14" s="270"/>
      <c r="HV14" s="270"/>
      <c r="HW14" s="270"/>
      <c r="HX14" s="270"/>
      <c r="HY14" s="270"/>
      <c r="HZ14" s="270"/>
      <c r="IA14" s="270"/>
      <c r="IB14" s="270"/>
      <c r="IC14" s="270"/>
      <c r="ID14" s="270"/>
      <c r="IE14" s="270"/>
      <c r="IF14" s="270"/>
      <c r="IG14" s="270"/>
      <c r="IH14" s="270"/>
      <c r="II14" s="270"/>
      <c r="IJ14" s="270"/>
      <c r="IK14" s="270"/>
      <c r="IL14" s="270"/>
      <c r="IM14" s="270"/>
      <c r="IN14" s="270"/>
      <c r="IO14" s="270"/>
      <c r="IP14" s="270"/>
      <c r="IQ14" s="270"/>
      <c r="IR14" s="270"/>
    </row>
    <row r="15" spans="1:252" ht="20.25" customHeight="1">
      <c r="A15" s="293" t="s">
        <v>378</v>
      </c>
      <c r="B15" s="294" t="s">
        <v>374</v>
      </c>
      <c r="C15" s="287">
        <v>58371</v>
      </c>
      <c r="D15" s="292">
        <v>16000</v>
      </c>
      <c r="E15" s="288"/>
      <c r="F15" s="288">
        <v>16000</v>
      </c>
      <c r="G15" s="289">
        <v>0</v>
      </c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0"/>
      <c r="CG15" s="270"/>
      <c r="CH15" s="270"/>
      <c r="CI15" s="270"/>
      <c r="CJ15" s="270"/>
      <c r="CK15" s="270"/>
      <c r="CL15" s="270"/>
      <c r="CM15" s="270"/>
      <c r="CN15" s="270"/>
      <c r="CO15" s="270"/>
      <c r="CP15" s="270"/>
      <c r="CQ15" s="270"/>
      <c r="CR15" s="270"/>
      <c r="CS15" s="270"/>
      <c r="CT15" s="270"/>
      <c r="CU15" s="270"/>
      <c r="CV15" s="270"/>
      <c r="CW15" s="270"/>
      <c r="CX15" s="270"/>
      <c r="CY15" s="270"/>
      <c r="CZ15" s="270"/>
      <c r="DA15" s="270"/>
      <c r="DB15" s="270"/>
      <c r="DC15" s="270"/>
      <c r="DD15" s="270"/>
      <c r="DE15" s="270"/>
      <c r="DF15" s="270"/>
      <c r="DG15" s="270"/>
      <c r="DH15" s="270"/>
      <c r="DI15" s="270"/>
      <c r="DJ15" s="270"/>
      <c r="DK15" s="270"/>
      <c r="DL15" s="270"/>
      <c r="DM15" s="270"/>
      <c r="DN15" s="270"/>
      <c r="DO15" s="270"/>
      <c r="DP15" s="270"/>
      <c r="DQ15" s="270"/>
      <c r="DR15" s="270"/>
      <c r="DS15" s="270"/>
      <c r="DT15" s="270"/>
      <c r="DU15" s="270"/>
      <c r="DV15" s="270"/>
      <c r="DW15" s="270"/>
      <c r="DX15" s="270"/>
      <c r="DY15" s="270"/>
      <c r="DZ15" s="270"/>
      <c r="EA15" s="270"/>
      <c r="EB15" s="270"/>
      <c r="EC15" s="270"/>
      <c r="ED15" s="270"/>
      <c r="EE15" s="270"/>
      <c r="EF15" s="270"/>
      <c r="EG15" s="270"/>
      <c r="EH15" s="270"/>
      <c r="EI15" s="270"/>
      <c r="EJ15" s="270"/>
      <c r="EK15" s="270"/>
      <c r="EL15" s="270"/>
      <c r="EM15" s="270"/>
      <c r="EN15" s="270"/>
      <c r="EO15" s="270"/>
      <c r="EP15" s="270"/>
      <c r="EQ15" s="270"/>
      <c r="ER15" s="270"/>
      <c r="ES15" s="270"/>
      <c r="ET15" s="270"/>
      <c r="EU15" s="270"/>
      <c r="EV15" s="270"/>
      <c r="EW15" s="270"/>
      <c r="EX15" s="270"/>
      <c r="EY15" s="270"/>
      <c r="EZ15" s="270"/>
      <c r="FA15" s="270"/>
      <c r="FB15" s="270"/>
      <c r="FC15" s="270"/>
      <c r="FD15" s="270"/>
      <c r="FE15" s="270"/>
      <c r="FF15" s="270"/>
      <c r="FG15" s="270"/>
      <c r="FH15" s="270"/>
      <c r="FI15" s="270"/>
      <c r="FJ15" s="270"/>
      <c r="FK15" s="270"/>
      <c r="FL15" s="270"/>
      <c r="FM15" s="270"/>
      <c r="FN15" s="270"/>
      <c r="FO15" s="270"/>
      <c r="FP15" s="270"/>
      <c r="FQ15" s="270"/>
      <c r="FR15" s="270"/>
      <c r="FS15" s="270"/>
      <c r="FT15" s="270"/>
      <c r="FU15" s="270"/>
      <c r="FV15" s="270"/>
      <c r="FW15" s="270"/>
      <c r="FX15" s="270"/>
      <c r="FY15" s="270"/>
      <c r="FZ15" s="270"/>
      <c r="GA15" s="270"/>
      <c r="GB15" s="270"/>
      <c r="GC15" s="270"/>
      <c r="GD15" s="270"/>
      <c r="GE15" s="270"/>
      <c r="GF15" s="270"/>
      <c r="GG15" s="270"/>
      <c r="GH15" s="270"/>
      <c r="GI15" s="270"/>
      <c r="GJ15" s="270"/>
      <c r="GK15" s="270"/>
      <c r="GL15" s="270"/>
      <c r="GM15" s="270"/>
      <c r="GN15" s="270"/>
      <c r="GO15" s="270"/>
      <c r="GP15" s="270"/>
      <c r="GQ15" s="270"/>
      <c r="GR15" s="270"/>
      <c r="GS15" s="270"/>
      <c r="GT15" s="270"/>
      <c r="GU15" s="270"/>
      <c r="GV15" s="270"/>
      <c r="GW15" s="270"/>
      <c r="GX15" s="270"/>
      <c r="GY15" s="270"/>
      <c r="GZ15" s="270"/>
      <c r="HA15" s="270"/>
      <c r="HB15" s="270"/>
      <c r="HC15" s="270"/>
      <c r="HD15" s="270"/>
      <c r="HE15" s="270"/>
      <c r="HF15" s="270"/>
      <c r="HG15" s="270"/>
      <c r="HH15" s="270"/>
      <c r="HI15" s="270"/>
      <c r="HJ15" s="270"/>
      <c r="HK15" s="270"/>
      <c r="HL15" s="270"/>
      <c r="HM15" s="270"/>
      <c r="HN15" s="270"/>
      <c r="HO15" s="270"/>
      <c r="HP15" s="270"/>
      <c r="HQ15" s="270"/>
      <c r="HR15" s="270"/>
      <c r="HS15" s="270"/>
      <c r="HT15" s="270"/>
      <c r="HU15" s="270"/>
      <c r="HV15" s="270"/>
      <c r="HW15" s="270"/>
      <c r="HX15" s="270"/>
      <c r="HY15" s="270"/>
      <c r="HZ15" s="270"/>
      <c r="IA15" s="270"/>
      <c r="IB15" s="270"/>
      <c r="IC15" s="270"/>
      <c r="ID15" s="270"/>
      <c r="IE15" s="270"/>
      <c r="IF15" s="270"/>
      <c r="IG15" s="270"/>
      <c r="IH15" s="270"/>
      <c r="II15" s="270"/>
      <c r="IJ15" s="270"/>
      <c r="IK15" s="270"/>
      <c r="IL15" s="270"/>
      <c r="IM15" s="270"/>
      <c r="IN15" s="270"/>
      <c r="IO15" s="270"/>
      <c r="IP15" s="270"/>
      <c r="IQ15" s="270"/>
      <c r="IR15" s="270"/>
    </row>
    <row r="16" spans="1:252" ht="20.25" customHeight="1">
      <c r="A16" s="293" t="s">
        <v>379</v>
      </c>
      <c r="B16" s="295" t="s">
        <v>375</v>
      </c>
      <c r="C16" s="287">
        <v>601</v>
      </c>
      <c r="D16" s="292">
        <v>290</v>
      </c>
      <c r="E16" s="288">
        <v>225</v>
      </c>
      <c r="F16" s="288">
        <v>515</v>
      </c>
      <c r="G16" s="289">
        <v>0.77586206896551724</v>
      </c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70"/>
      <c r="DZ16" s="270"/>
      <c r="EA16" s="270"/>
      <c r="EB16" s="270"/>
      <c r="EC16" s="270"/>
      <c r="ED16" s="270"/>
      <c r="EE16" s="270"/>
      <c r="EF16" s="270"/>
      <c r="EG16" s="270"/>
      <c r="EH16" s="270"/>
      <c r="EI16" s="270"/>
      <c r="EJ16" s="270"/>
      <c r="EK16" s="270"/>
      <c r="EL16" s="270"/>
      <c r="EM16" s="270"/>
      <c r="EN16" s="270"/>
      <c r="EO16" s="270"/>
      <c r="EP16" s="270"/>
      <c r="EQ16" s="270"/>
      <c r="ER16" s="270"/>
      <c r="ES16" s="270"/>
      <c r="ET16" s="270"/>
      <c r="EU16" s="270"/>
      <c r="EV16" s="270"/>
      <c r="EW16" s="270"/>
      <c r="EX16" s="270"/>
      <c r="EY16" s="270"/>
      <c r="EZ16" s="270"/>
      <c r="FA16" s="270"/>
      <c r="FB16" s="270"/>
      <c r="FC16" s="270"/>
      <c r="FD16" s="270"/>
      <c r="FE16" s="270"/>
      <c r="FF16" s="270"/>
      <c r="FG16" s="270"/>
      <c r="FH16" s="270"/>
      <c r="FI16" s="270"/>
      <c r="FJ16" s="270"/>
      <c r="FK16" s="270"/>
      <c r="FL16" s="270"/>
      <c r="FM16" s="270"/>
      <c r="FN16" s="270"/>
      <c r="FO16" s="270"/>
      <c r="FP16" s="270"/>
      <c r="FQ16" s="270"/>
      <c r="FR16" s="270"/>
      <c r="FS16" s="270"/>
      <c r="FT16" s="270"/>
      <c r="FU16" s="270"/>
      <c r="FV16" s="270"/>
      <c r="FW16" s="270"/>
      <c r="FX16" s="270"/>
      <c r="FY16" s="270"/>
      <c r="FZ16" s="270"/>
      <c r="GA16" s="270"/>
      <c r="GB16" s="270"/>
      <c r="GC16" s="270"/>
      <c r="GD16" s="270"/>
      <c r="GE16" s="270"/>
      <c r="GF16" s="270"/>
      <c r="GG16" s="270"/>
      <c r="GH16" s="270"/>
      <c r="GI16" s="270"/>
      <c r="GJ16" s="270"/>
      <c r="GK16" s="270"/>
      <c r="GL16" s="270"/>
      <c r="GM16" s="270"/>
      <c r="GN16" s="270"/>
      <c r="GO16" s="270"/>
      <c r="GP16" s="270"/>
      <c r="GQ16" s="270"/>
      <c r="GR16" s="270"/>
      <c r="GS16" s="270"/>
      <c r="GT16" s="270"/>
      <c r="GU16" s="270"/>
      <c r="GV16" s="270"/>
      <c r="GW16" s="270"/>
      <c r="GX16" s="270"/>
      <c r="GY16" s="270"/>
      <c r="GZ16" s="270"/>
      <c r="HA16" s="270"/>
      <c r="HB16" s="270"/>
      <c r="HC16" s="270"/>
      <c r="HD16" s="270"/>
      <c r="HE16" s="270"/>
      <c r="HF16" s="270"/>
      <c r="HG16" s="270"/>
      <c r="HH16" s="270"/>
      <c r="HI16" s="270"/>
      <c r="HJ16" s="270"/>
      <c r="HK16" s="270"/>
      <c r="HL16" s="270"/>
      <c r="HM16" s="270"/>
      <c r="HN16" s="270"/>
      <c r="HO16" s="270"/>
      <c r="HP16" s="270"/>
      <c r="HQ16" s="270"/>
      <c r="HR16" s="270"/>
      <c r="HS16" s="270"/>
      <c r="HT16" s="270"/>
      <c r="HU16" s="270"/>
      <c r="HV16" s="270"/>
      <c r="HW16" s="270"/>
      <c r="HX16" s="270"/>
      <c r="HY16" s="270"/>
      <c r="HZ16" s="270"/>
      <c r="IA16" s="270"/>
      <c r="IB16" s="270"/>
      <c r="IC16" s="270"/>
      <c r="ID16" s="270"/>
      <c r="IE16" s="270"/>
      <c r="IF16" s="270"/>
      <c r="IG16" s="270"/>
      <c r="IH16" s="270"/>
      <c r="II16" s="270"/>
      <c r="IJ16" s="270"/>
      <c r="IK16" s="270"/>
      <c r="IL16" s="270"/>
      <c r="IM16" s="270"/>
      <c r="IN16" s="270"/>
      <c r="IO16" s="270"/>
      <c r="IP16" s="270"/>
      <c r="IQ16" s="270"/>
      <c r="IR16" s="270"/>
    </row>
    <row r="17" spans="1:7" ht="20.25" customHeight="1">
      <c r="A17" s="426" t="s">
        <v>380</v>
      </c>
      <c r="B17" s="427"/>
      <c r="C17" s="287">
        <v>9215</v>
      </c>
      <c r="D17" s="292">
        <v>7368</v>
      </c>
      <c r="E17" s="288">
        <v>615</v>
      </c>
      <c r="F17" s="288">
        <v>7983</v>
      </c>
      <c r="G17" s="289">
        <v>8.3469055374592829E-2</v>
      </c>
    </row>
    <row r="18" spans="1:7" ht="20.25" customHeight="1">
      <c r="A18" s="285" t="s">
        <v>372</v>
      </c>
      <c r="B18" s="286" t="s">
        <v>373</v>
      </c>
      <c r="C18" s="287">
        <v>6920</v>
      </c>
      <c r="D18" s="292">
        <v>6181</v>
      </c>
      <c r="E18" s="288">
        <v>-418</v>
      </c>
      <c r="F18" s="288">
        <v>5763</v>
      </c>
      <c r="G18" s="289">
        <v>-6.762659763792267E-2</v>
      </c>
    </row>
    <row r="19" spans="1:7" ht="20.25" customHeight="1">
      <c r="A19" s="290"/>
      <c r="B19" s="286" t="s">
        <v>374</v>
      </c>
      <c r="C19" s="287"/>
      <c r="D19" s="292"/>
      <c r="E19" s="288"/>
      <c r="F19" s="288">
        <v>0</v>
      </c>
      <c r="G19" s="289">
        <v>0</v>
      </c>
    </row>
    <row r="20" spans="1:7" ht="20.25" customHeight="1">
      <c r="A20" s="290"/>
      <c r="B20" s="291" t="s">
        <v>375</v>
      </c>
      <c r="C20" s="287">
        <v>2028</v>
      </c>
      <c r="D20" s="292">
        <v>999</v>
      </c>
      <c r="E20" s="288"/>
      <c r="F20" s="288">
        <v>999</v>
      </c>
      <c r="G20" s="289">
        <v>0</v>
      </c>
    </row>
    <row r="21" spans="1:7" ht="33" customHeight="1">
      <c r="A21" s="424" t="s">
        <v>381</v>
      </c>
      <c r="B21" s="425"/>
      <c r="C21" s="287">
        <v>180073</v>
      </c>
      <c r="D21" s="292">
        <v>188601</v>
      </c>
      <c r="E21" s="288">
        <v>27000</v>
      </c>
      <c r="F21" s="288">
        <v>215601</v>
      </c>
      <c r="G21" s="289">
        <v>0.1431593681899884</v>
      </c>
    </row>
    <row r="22" spans="1:7" ht="20.25" customHeight="1">
      <c r="A22" s="285" t="s">
        <v>372</v>
      </c>
      <c r="B22" s="286" t="s">
        <v>373</v>
      </c>
      <c r="C22" s="287">
        <v>178153</v>
      </c>
      <c r="D22" s="292">
        <v>187061</v>
      </c>
      <c r="E22" s="288">
        <v>27000</v>
      </c>
      <c r="F22" s="288">
        <v>214061</v>
      </c>
      <c r="G22" s="289">
        <v>0.14433794323776736</v>
      </c>
    </row>
    <row r="23" spans="1:7" ht="20.25" customHeight="1">
      <c r="A23" s="290"/>
      <c r="B23" s="286" t="s">
        <v>374</v>
      </c>
      <c r="C23" s="287">
        <v>439</v>
      </c>
      <c r="D23" s="292"/>
      <c r="E23" s="288"/>
      <c r="F23" s="288">
        <v>0</v>
      </c>
      <c r="G23" s="289">
        <v>0</v>
      </c>
    </row>
    <row r="24" spans="1:7" ht="20.25" customHeight="1">
      <c r="A24" s="290"/>
      <c r="B24" s="291" t="s">
        <v>375</v>
      </c>
      <c r="C24" s="287">
        <v>1200</v>
      </c>
      <c r="D24" s="292">
        <v>1260</v>
      </c>
      <c r="E24" s="288"/>
      <c r="F24" s="288">
        <v>1260</v>
      </c>
      <c r="G24" s="289">
        <v>0</v>
      </c>
    </row>
    <row r="25" spans="1:7" ht="20.25" customHeight="1">
      <c r="A25" s="426" t="s">
        <v>382</v>
      </c>
      <c r="B25" s="427"/>
      <c r="C25" s="287">
        <v>10892</v>
      </c>
      <c r="D25" s="292">
        <v>13208</v>
      </c>
      <c r="E25" s="288">
        <v>-362</v>
      </c>
      <c r="F25" s="288">
        <v>12846</v>
      </c>
      <c r="G25" s="289">
        <v>-2.7407631738340401E-2</v>
      </c>
    </row>
    <row r="26" spans="1:7" ht="20.25" customHeight="1">
      <c r="A26" s="285" t="s">
        <v>372</v>
      </c>
      <c r="B26" s="286" t="s">
        <v>373</v>
      </c>
      <c r="C26" s="287">
        <v>4956</v>
      </c>
      <c r="D26" s="292">
        <v>3023</v>
      </c>
      <c r="E26" s="288">
        <v>-935</v>
      </c>
      <c r="F26" s="288">
        <v>2088</v>
      </c>
      <c r="G26" s="289">
        <v>-0.30929540191862387</v>
      </c>
    </row>
    <row r="27" spans="1:7" ht="20.25" customHeight="1">
      <c r="A27" s="290"/>
      <c r="B27" s="286" t="s">
        <v>374</v>
      </c>
      <c r="C27" s="287"/>
      <c r="D27" s="292"/>
      <c r="E27" s="288"/>
      <c r="F27" s="288">
        <v>0</v>
      </c>
      <c r="G27" s="289">
        <v>0</v>
      </c>
    </row>
    <row r="28" spans="1:7" ht="20.25" customHeight="1">
      <c r="A28" s="290"/>
      <c r="B28" s="291" t="s">
        <v>375</v>
      </c>
      <c r="C28" s="287">
        <v>924</v>
      </c>
      <c r="D28" s="292">
        <v>716</v>
      </c>
      <c r="E28" s="288"/>
      <c r="F28" s="288">
        <v>716</v>
      </c>
      <c r="G28" s="289">
        <v>0</v>
      </c>
    </row>
    <row r="29" spans="1:7" ht="20.25" customHeight="1">
      <c r="A29" s="426" t="s">
        <v>383</v>
      </c>
      <c r="B29" s="427"/>
      <c r="C29" s="287"/>
      <c r="D29" s="292"/>
      <c r="E29" s="288"/>
      <c r="F29" s="288">
        <v>0</v>
      </c>
      <c r="G29" s="289">
        <v>0</v>
      </c>
    </row>
    <row r="30" spans="1:7" ht="20.25" customHeight="1">
      <c r="A30" s="285" t="s">
        <v>372</v>
      </c>
      <c r="B30" s="286" t="s">
        <v>373</v>
      </c>
      <c r="C30" s="287"/>
      <c r="D30" s="292"/>
      <c r="E30" s="288"/>
      <c r="F30" s="288">
        <v>0</v>
      </c>
      <c r="G30" s="289">
        <v>0</v>
      </c>
    </row>
    <row r="31" spans="1:7" ht="20.25" customHeight="1">
      <c r="A31" s="290"/>
      <c r="B31" s="286" t="s">
        <v>374</v>
      </c>
      <c r="C31" s="287"/>
      <c r="D31" s="292"/>
      <c r="E31" s="288"/>
      <c r="F31" s="288">
        <v>0</v>
      </c>
      <c r="G31" s="289">
        <v>0</v>
      </c>
    </row>
    <row r="32" spans="1:7" ht="20.25" customHeight="1">
      <c r="A32" s="290"/>
      <c r="B32" s="291" t="s">
        <v>375</v>
      </c>
      <c r="C32" s="287"/>
      <c r="D32" s="292"/>
      <c r="E32" s="288"/>
      <c r="F32" s="288">
        <v>0</v>
      </c>
      <c r="G32" s="289">
        <v>0</v>
      </c>
    </row>
    <row r="33" spans="1:7" ht="20.25" customHeight="1">
      <c r="A33" s="426" t="s">
        <v>384</v>
      </c>
      <c r="B33" s="427"/>
      <c r="C33" s="287">
        <v>337697</v>
      </c>
      <c r="D33" s="292">
        <v>358368</v>
      </c>
      <c r="E33" s="288"/>
      <c r="F33" s="288">
        <v>358368</v>
      </c>
      <c r="G33" s="289">
        <v>0</v>
      </c>
    </row>
    <row r="34" spans="1:7" ht="20.25" customHeight="1">
      <c r="A34" s="285" t="s">
        <v>372</v>
      </c>
      <c r="B34" s="286" t="s">
        <v>373</v>
      </c>
      <c r="C34" s="287">
        <v>102744</v>
      </c>
      <c r="D34" s="292">
        <v>115073</v>
      </c>
      <c r="E34" s="288"/>
      <c r="F34" s="288">
        <v>115073</v>
      </c>
      <c r="G34" s="289">
        <v>0</v>
      </c>
    </row>
    <row r="35" spans="1:7" ht="20.25" customHeight="1">
      <c r="A35" s="290"/>
      <c r="B35" s="286" t="s">
        <v>374</v>
      </c>
      <c r="C35" s="287">
        <v>231488</v>
      </c>
      <c r="D35" s="292">
        <v>237831</v>
      </c>
      <c r="E35" s="288"/>
      <c r="F35" s="288">
        <v>237831</v>
      </c>
      <c r="G35" s="289">
        <v>0</v>
      </c>
    </row>
    <row r="36" spans="1:7" ht="20.25" customHeight="1">
      <c r="A36" s="290"/>
      <c r="B36" s="291" t="s">
        <v>375</v>
      </c>
      <c r="C36" s="287">
        <v>3464</v>
      </c>
      <c r="D36" s="292">
        <v>5464</v>
      </c>
      <c r="E36" s="288"/>
      <c r="F36" s="288">
        <v>5464</v>
      </c>
      <c r="G36" s="289">
        <v>0</v>
      </c>
    </row>
  </sheetData>
  <mergeCells count="10">
    <mergeCell ref="A21:B21"/>
    <mergeCell ref="A25:B25"/>
    <mergeCell ref="A29:B29"/>
    <mergeCell ref="A33:B33"/>
    <mergeCell ref="A2:G2"/>
    <mergeCell ref="A4:B4"/>
    <mergeCell ref="A5:B5"/>
    <mergeCell ref="A9:B9"/>
    <mergeCell ref="A13:B13"/>
    <mergeCell ref="A17:B17"/>
  </mergeCells>
  <phoneticPr fontId="22" type="noConversion"/>
  <printOptions horizontalCentered="1"/>
  <pageMargins left="0.39370078740157483" right="0.47244094488188981" top="0.47244094488188981" bottom="0.35433070866141736" header="0.35433070866141736" footer="0.31496062992125984"/>
  <pageSetup paperSize="9" scale="90" orientation="portrait" r:id="rId1"/>
  <headerFooter>
    <oddFooter>&amp;C19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L44"/>
  <sheetViews>
    <sheetView showZeros="0" workbookViewId="0">
      <selection activeCell="D8" sqref="D8"/>
    </sheetView>
  </sheetViews>
  <sheetFormatPr defaultRowHeight="24.95" customHeight="1"/>
  <cols>
    <col min="1" max="1" width="12.5" style="345" bestFit="1" customWidth="1"/>
    <col min="2" max="2" width="28.875" style="345" customWidth="1"/>
    <col min="3" max="6" width="12.375" style="345" customWidth="1"/>
    <col min="7" max="16384" width="9" style="345"/>
  </cols>
  <sheetData>
    <row r="1" spans="1:246" ht="24.95" customHeight="1">
      <c r="A1" s="363" t="s">
        <v>449</v>
      </c>
      <c r="B1" s="341"/>
      <c r="C1" s="342"/>
      <c r="D1" s="343"/>
      <c r="E1" s="344"/>
      <c r="F1" s="342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344"/>
      <c r="BN1" s="344"/>
      <c r="BO1" s="344"/>
      <c r="BP1" s="344"/>
      <c r="BQ1" s="344"/>
      <c r="BR1" s="344"/>
      <c r="BS1" s="344"/>
      <c r="BT1" s="344"/>
      <c r="BU1" s="344"/>
      <c r="BV1" s="344"/>
      <c r="BW1" s="344"/>
      <c r="BX1" s="344"/>
      <c r="BY1" s="344"/>
      <c r="BZ1" s="344"/>
      <c r="CA1" s="344"/>
      <c r="CB1" s="344"/>
      <c r="CC1" s="344"/>
      <c r="CD1" s="344"/>
      <c r="CE1" s="344"/>
      <c r="CF1" s="344"/>
      <c r="CG1" s="344"/>
      <c r="CH1" s="344"/>
      <c r="CI1" s="344"/>
      <c r="CJ1" s="344"/>
      <c r="CK1" s="344"/>
      <c r="CL1" s="344"/>
      <c r="CM1" s="344"/>
      <c r="CN1" s="344"/>
      <c r="CO1" s="344"/>
      <c r="CP1" s="344"/>
      <c r="CQ1" s="344"/>
      <c r="CR1" s="344"/>
      <c r="CS1" s="344"/>
      <c r="CT1" s="344"/>
      <c r="CU1" s="344"/>
      <c r="CV1" s="344"/>
      <c r="CW1" s="344"/>
      <c r="CX1" s="344"/>
      <c r="CY1" s="344"/>
      <c r="CZ1" s="344"/>
      <c r="DA1" s="344"/>
      <c r="DB1" s="344"/>
      <c r="DC1" s="344"/>
      <c r="DD1" s="344"/>
      <c r="DE1" s="344"/>
      <c r="DF1" s="344"/>
      <c r="DG1" s="344"/>
      <c r="DH1" s="344"/>
      <c r="DI1" s="344"/>
      <c r="DJ1" s="344"/>
      <c r="DK1" s="344"/>
      <c r="DL1" s="344"/>
      <c r="DM1" s="344"/>
      <c r="DN1" s="344"/>
      <c r="DO1" s="344"/>
      <c r="DP1" s="344"/>
      <c r="DQ1" s="344"/>
      <c r="DR1" s="344"/>
      <c r="DS1" s="344"/>
      <c r="DT1" s="344"/>
      <c r="DU1" s="344"/>
      <c r="DV1" s="344"/>
      <c r="DW1" s="344"/>
      <c r="DX1" s="344"/>
      <c r="DY1" s="344"/>
      <c r="DZ1" s="344"/>
      <c r="EA1" s="344"/>
      <c r="EB1" s="344"/>
      <c r="EC1" s="344"/>
      <c r="ED1" s="344"/>
      <c r="EE1" s="344"/>
      <c r="EF1" s="344"/>
      <c r="EG1" s="344"/>
      <c r="EH1" s="344"/>
      <c r="EI1" s="344"/>
      <c r="EJ1" s="344"/>
      <c r="EK1" s="344"/>
      <c r="EL1" s="344"/>
      <c r="EM1" s="344"/>
      <c r="EN1" s="344"/>
      <c r="EO1" s="344"/>
      <c r="EP1" s="344"/>
      <c r="EQ1" s="344"/>
      <c r="ER1" s="344"/>
      <c r="ES1" s="344"/>
      <c r="ET1" s="344"/>
      <c r="EU1" s="344"/>
      <c r="EV1" s="344"/>
      <c r="EW1" s="344"/>
      <c r="EX1" s="344"/>
      <c r="EY1" s="344"/>
      <c r="EZ1" s="344"/>
      <c r="FA1" s="344"/>
      <c r="FB1" s="344"/>
      <c r="FC1" s="344"/>
      <c r="FD1" s="344"/>
      <c r="FE1" s="344"/>
      <c r="FF1" s="344"/>
      <c r="FG1" s="344"/>
      <c r="FH1" s="344"/>
      <c r="FI1" s="344"/>
      <c r="FJ1" s="344"/>
      <c r="FK1" s="344"/>
      <c r="FL1" s="344"/>
      <c r="FM1" s="344"/>
      <c r="FN1" s="344"/>
      <c r="FO1" s="344"/>
      <c r="FP1" s="344"/>
      <c r="FQ1" s="344"/>
      <c r="FR1" s="344"/>
      <c r="FS1" s="344"/>
      <c r="FT1" s="344"/>
      <c r="FU1" s="344"/>
      <c r="FV1" s="344"/>
      <c r="FW1" s="344"/>
      <c r="FX1" s="344"/>
      <c r="FY1" s="344"/>
      <c r="FZ1" s="344"/>
      <c r="GA1" s="344"/>
      <c r="GB1" s="344"/>
      <c r="GC1" s="344"/>
      <c r="GD1" s="344"/>
      <c r="GE1" s="344"/>
      <c r="GF1" s="344"/>
      <c r="GG1" s="344"/>
      <c r="GH1" s="344"/>
      <c r="GI1" s="344"/>
      <c r="GJ1" s="344"/>
      <c r="GK1" s="344"/>
      <c r="GL1" s="344"/>
      <c r="GM1" s="344"/>
      <c r="GN1" s="344"/>
      <c r="GO1" s="344"/>
      <c r="GP1" s="344"/>
      <c r="GQ1" s="344"/>
      <c r="GR1" s="344"/>
      <c r="GS1" s="344"/>
      <c r="GT1" s="344"/>
      <c r="GU1" s="344"/>
      <c r="GV1" s="344"/>
      <c r="GW1" s="344"/>
      <c r="GX1" s="344"/>
      <c r="GY1" s="344"/>
      <c r="GZ1" s="344"/>
      <c r="HA1" s="344"/>
      <c r="HB1" s="344"/>
      <c r="HC1" s="344"/>
      <c r="HD1" s="344"/>
      <c r="HE1" s="344"/>
      <c r="HF1" s="344"/>
      <c r="HG1" s="344"/>
      <c r="HH1" s="344"/>
      <c r="HI1" s="344"/>
      <c r="HJ1" s="344"/>
      <c r="HK1" s="344"/>
      <c r="HL1" s="344"/>
      <c r="HM1" s="344"/>
      <c r="HN1" s="344"/>
      <c r="HO1" s="344"/>
      <c r="HP1" s="344"/>
      <c r="HQ1" s="344"/>
      <c r="HR1" s="344"/>
      <c r="HS1" s="344"/>
      <c r="HT1" s="344"/>
      <c r="HU1" s="344"/>
      <c r="HV1" s="344"/>
      <c r="HW1" s="344"/>
      <c r="HX1" s="344"/>
      <c r="HY1" s="344"/>
      <c r="HZ1" s="344"/>
      <c r="IA1" s="344"/>
      <c r="IB1" s="344"/>
      <c r="IC1" s="344"/>
      <c r="ID1" s="344"/>
      <c r="IE1" s="344"/>
      <c r="IF1" s="344"/>
      <c r="IG1" s="344"/>
      <c r="IH1" s="344"/>
      <c r="II1" s="344"/>
      <c r="IJ1" s="344"/>
      <c r="IK1" s="344"/>
      <c r="IL1" s="344"/>
    </row>
    <row r="2" spans="1:246" ht="24.95" customHeight="1">
      <c r="A2" s="439" t="s">
        <v>440</v>
      </c>
      <c r="B2" s="439"/>
      <c r="C2" s="439"/>
      <c r="D2" s="439"/>
      <c r="E2" s="439"/>
      <c r="F2" s="439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  <c r="CE2" s="346"/>
      <c r="CF2" s="346"/>
      <c r="CG2" s="346"/>
      <c r="CH2" s="346"/>
      <c r="CI2" s="346"/>
      <c r="CJ2" s="346"/>
      <c r="CK2" s="346"/>
      <c r="CL2" s="346"/>
      <c r="CM2" s="346"/>
      <c r="CN2" s="346"/>
      <c r="CO2" s="346"/>
      <c r="CP2" s="346"/>
      <c r="CQ2" s="346"/>
      <c r="CR2" s="346"/>
      <c r="CS2" s="346"/>
      <c r="CT2" s="346"/>
      <c r="CU2" s="346"/>
      <c r="CV2" s="346"/>
      <c r="CW2" s="346"/>
      <c r="CX2" s="346"/>
      <c r="CY2" s="346"/>
      <c r="CZ2" s="346"/>
      <c r="DA2" s="346"/>
      <c r="DB2" s="346"/>
      <c r="DC2" s="346"/>
      <c r="DD2" s="346"/>
      <c r="DE2" s="346"/>
      <c r="DF2" s="346"/>
      <c r="DG2" s="346"/>
      <c r="DH2" s="346"/>
      <c r="DI2" s="346"/>
      <c r="DJ2" s="346"/>
      <c r="DK2" s="346"/>
      <c r="DL2" s="346"/>
      <c r="DM2" s="346"/>
      <c r="DN2" s="346"/>
      <c r="DO2" s="346"/>
      <c r="DP2" s="346"/>
      <c r="DQ2" s="346"/>
      <c r="DR2" s="346"/>
      <c r="DS2" s="346"/>
      <c r="DT2" s="346"/>
      <c r="DU2" s="346"/>
      <c r="DV2" s="346"/>
      <c r="DW2" s="346"/>
      <c r="DX2" s="346"/>
      <c r="DY2" s="346"/>
      <c r="DZ2" s="346"/>
      <c r="EA2" s="346"/>
      <c r="EB2" s="346"/>
      <c r="EC2" s="346"/>
      <c r="ED2" s="346"/>
      <c r="EE2" s="346"/>
      <c r="EF2" s="346"/>
      <c r="EG2" s="346"/>
      <c r="EH2" s="346"/>
      <c r="EI2" s="346"/>
      <c r="EJ2" s="346"/>
      <c r="EK2" s="346"/>
      <c r="EL2" s="346"/>
      <c r="EM2" s="346"/>
      <c r="EN2" s="346"/>
      <c r="EO2" s="346"/>
      <c r="EP2" s="346"/>
      <c r="EQ2" s="346"/>
      <c r="ER2" s="346"/>
      <c r="ES2" s="346"/>
      <c r="ET2" s="346"/>
      <c r="EU2" s="346"/>
      <c r="EV2" s="346"/>
      <c r="EW2" s="346"/>
      <c r="EX2" s="346"/>
      <c r="EY2" s="346"/>
      <c r="EZ2" s="346"/>
      <c r="FA2" s="346"/>
      <c r="FB2" s="346"/>
      <c r="FC2" s="346"/>
      <c r="FD2" s="346"/>
      <c r="FE2" s="346"/>
      <c r="FF2" s="346"/>
      <c r="FG2" s="346"/>
      <c r="FH2" s="346"/>
      <c r="FI2" s="346"/>
      <c r="FJ2" s="346"/>
      <c r="FK2" s="346"/>
      <c r="FL2" s="346"/>
      <c r="FM2" s="346"/>
      <c r="FN2" s="346"/>
      <c r="FO2" s="346"/>
      <c r="FP2" s="346"/>
      <c r="FQ2" s="346"/>
      <c r="FR2" s="346"/>
      <c r="FS2" s="346"/>
      <c r="FT2" s="346"/>
      <c r="FU2" s="346"/>
      <c r="FV2" s="346"/>
      <c r="FW2" s="346"/>
      <c r="FX2" s="346"/>
      <c r="FY2" s="346"/>
      <c r="FZ2" s="346"/>
      <c r="GA2" s="346"/>
      <c r="GB2" s="346"/>
      <c r="GC2" s="346"/>
      <c r="GD2" s="346"/>
      <c r="GE2" s="346"/>
      <c r="GF2" s="346"/>
      <c r="GG2" s="346"/>
      <c r="GH2" s="346"/>
      <c r="GI2" s="346"/>
      <c r="GJ2" s="346"/>
      <c r="GK2" s="346"/>
      <c r="GL2" s="346"/>
      <c r="GM2" s="346"/>
      <c r="GN2" s="346"/>
      <c r="GO2" s="346"/>
      <c r="GP2" s="346"/>
      <c r="GQ2" s="346"/>
      <c r="GR2" s="346"/>
      <c r="GS2" s="346"/>
      <c r="GT2" s="346"/>
      <c r="GU2" s="346"/>
      <c r="GV2" s="346"/>
      <c r="GW2" s="346"/>
      <c r="GX2" s="346"/>
      <c r="GY2" s="346"/>
      <c r="GZ2" s="346"/>
      <c r="HA2" s="346"/>
      <c r="HB2" s="346"/>
      <c r="HC2" s="346"/>
      <c r="HD2" s="346"/>
      <c r="HE2" s="346"/>
      <c r="HF2" s="346"/>
      <c r="HG2" s="346"/>
      <c r="HH2" s="346"/>
      <c r="HI2" s="346"/>
      <c r="HJ2" s="346"/>
      <c r="HK2" s="346"/>
      <c r="HL2" s="346"/>
      <c r="HM2" s="346"/>
      <c r="HN2" s="346"/>
      <c r="HO2" s="346"/>
      <c r="HP2" s="346"/>
      <c r="HQ2" s="346"/>
      <c r="HR2" s="346"/>
      <c r="HS2" s="346"/>
      <c r="HT2" s="346"/>
      <c r="HU2" s="346"/>
      <c r="HV2" s="346"/>
      <c r="HW2" s="346"/>
      <c r="HX2" s="346"/>
      <c r="HY2" s="346"/>
      <c r="HZ2" s="346"/>
      <c r="IA2" s="346"/>
      <c r="IB2" s="346"/>
      <c r="IC2" s="346"/>
      <c r="ID2" s="346"/>
      <c r="IE2" s="346"/>
      <c r="IF2" s="346"/>
      <c r="IG2" s="346"/>
      <c r="IH2" s="346"/>
      <c r="II2" s="346"/>
      <c r="IJ2" s="346"/>
      <c r="IK2" s="346"/>
      <c r="IL2" s="346"/>
    </row>
    <row r="3" spans="1:246" ht="24.95" customHeight="1">
      <c r="A3" s="272"/>
      <c r="B3" s="273"/>
      <c r="C3" s="346"/>
      <c r="D3" s="346"/>
      <c r="E3" s="346"/>
      <c r="F3" s="274" t="s">
        <v>5</v>
      </c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6"/>
      <c r="AX3" s="346"/>
      <c r="AY3" s="346"/>
      <c r="AZ3" s="346"/>
      <c r="BA3" s="346"/>
      <c r="BB3" s="346"/>
      <c r="BC3" s="346"/>
      <c r="BD3" s="346"/>
      <c r="BE3" s="346"/>
      <c r="BF3" s="346"/>
      <c r="BG3" s="346"/>
      <c r="BH3" s="346"/>
      <c r="BI3" s="346"/>
      <c r="BJ3" s="346"/>
      <c r="BK3" s="346"/>
      <c r="BL3" s="346"/>
      <c r="BM3" s="346"/>
      <c r="BN3" s="346"/>
      <c r="BO3" s="346"/>
      <c r="BP3" s="346"/>
      <c r="BQ3" s="346"/>
      <c r="BR3" s="346"/>
      <c r="BS3" s="346"/>
      <c r="BT3" s="346"/>
      <c r="BU3" s="346"/>
      <c r="BV3" s="346"/>
      <c r="BW3" s="346"/>
      <c r="BX3" s="346"/>
      <c r="BY3" s="346"/>
      <c r="BZ3" s="346"/>
      <c r="CA3" s="346"/>
      <c r="CB3" s="346"/>
      <c r="CC3" s="346"/>
      <c r="CD3" s="346"/>
      <c r="CE3" s="346"/>
      <c r="CF3" s="346"/>
      <c r="CG3" s="346"/>
      <c r="CH3" s="346"/>
      <c r="CI3" s="346"/>
      <c r="CJ3" s="346"/>
      <c r="CK3" s="346"/>
      <c r="CL3" s="346"/>
      <c r="CM3" s="346"/>
      <c r="CN3" s="346"/>
      <c r="CO3" s="346"/>
      <c r="CP3" s="346"/>
      <c r="CQ3" s="346"/>
      <c r="CR3" s="346"/>
      <c r="CS3" s="346"/>
      <c r="CT3" s="346"/>
      <c r="CU3" s="346"/>
      <c r="CV3" s="346"/>
      <c r="CW3" s="346"/>
      <c r="CX3" s="346"/>
      <c r="CY3" s="346"/>
      <c r="CZ3" s="346"/>
      <c r="DA3" s="346"/>
      <c r="DB3" s="346"/>
      <c r="DC3" s="346"/>
      <c r="DD3" s="346"/>
      <c r="DE3" s="346"/>
      <c r="DF3" s="346"/>
      <c r="DG3" s="346"/>
      <c r="DH3" s="346"/>
      <c r="DI3" s="346"/>
      <c r="DJ3" s="346"/>
      <c r="DK3" s="346"/>
      <c r="DL3" s="346"/>
      <c r="DM3" s="346"/>
      <c r="DN3" s="346"/>
      <c r="DO3" s="346"/>
      <c r="DP3" s="346"/>
      <c r="DQ3" s="346"/>
      <c r="DR3" s="346"/>
      <c r="DS3" s="346"/>
      <c r="DT3" s="346"/>
      <c r="DU3" s="346"/>
      <c r="DV3" s="346"/>
      <c r="DW3" s="346"/>
      <c r="DX3" s="346"/>
      <c r="DY3" s="346"/>
      <c r="DZ3" s="346"/>
      <c r="EA3" s="346"/>
      <c r="EB3" s="346"/>
      <c r="EC3" s="346"/>
      <c r="ED3" s="346"/>
      <c r="EE3" s="346"/>
      <c r="EF3" s="346"/>
      <c r="EG3" s="346"/>
      <c r="EH3" s="346"/>
      <c r="EI3" s="346"/>
      <c r="EJ3" s="346"/>
      <c r="EK3" s="346"/>
      <c r="EL3" s="346"/>
      <c r="EM3" s="346"/>
      <c r="EN3" s="346"/>
      <c r="EO3" s="346"/>
      <c r="EP3" s="346"/>
      <c r="EQ3" s="346"/>
      <c r="ER3" s="346"/>
      <c r="ES3" s="346"/>
      <c r="ET3" s="346"/>
      <c r="EU3" s="346"/>
      <c r="EV3" s="346"/>
      <c r="EW3" s="346"/>
      <c r="EX3" s="346"/>
      <c r="EY3" s="346"/>
      <c r="EZ3" s="346"/>
      <c r="FA3" s="346"/>
      <c r="FB3" s="346"/>
      <c r="FC3" s="346"/>
      <c r="FD3" s="346"/>
      <c r="FE3" s="346"/>
      <c r="FF3" s="346"/>
      <c r="FG3" s="346"/>
      <c r="FH3" s="346"/>
      <c r="FI3" s="346"/>
      <c r="FJ3" s="346"/>
      <c r="FK3" s="346"/>
      <c r="FL3" s="346"/>
      <c r="FM3" s="346"/>
      <c r="FN3" s="346"/>
      <c r="FO3" s="346"/>
      <c r="FP3" s="346"/>
      <c r="FQ3" s="346"/>
      <c r="FR3" s="346"/>
      <c r="FS3" s="346"/>
      <c r="FT3" s="346"/>
      <c r="FU3" s="346"/>
      <c r="FV3" s="346"/>
      <c r="FW3" s="346"/>
      <c r="FX3" s="346"/>
      <c r="FY3" s="346"/>
      <c r="FZ3" s="346"/>
      <c r="GA3" s="346"/>
      <c r="GB3" s="346"/>
      <c r="GC3" s="346"/>
      <c r="GD3" s="346"/>
      <c r="GE3" s="346"/>
      <c r="GF3" s="346"/>
      <c r="GG3" s="346"/>
      <c r="GH3" s="346"/>
      <c r="GI3" s="346"/>
      <c r="GJ3" s="346"/>
      <c r="GK3" s="346"/>
      <c r="GL3" s="346"/>
      <c r="GM3" s="346"/>
      <c r="GN3" s="346"/>
      <c r="GO3" s="346"/>
      <c r="GP3" s="346"/>
      <c r="GQ3" s="346"/>
      <c r="GR3" s="346"/>
      <c r="GS3" s="346"/>
      <c r="GT3" s="346"/>
      <c r="GU3" s="346"/>
      <c r="GV3" s="346"/>
      <c r="GW3" s="346"/>
      <c r="GX3" s="346"/>
      <c r="GY3" s="346"/>
      <c r="GZ3" s="346"/>
      <c r="HA3" s="346"/>
      <c r="HB3" s="346"/>
      <c r="HC3" s="346"/>
      <c r="HD3" s="346"/>
      <c r="HE3" s="346"/>
      <c r="HF3" s="346"/>
      <c r="HG3" s="346"/>
      <c r="HH3" s="346"/>
      <c r="HI3" s="346"/>
      <c r="HJ3" s="346"/>
      <c r="HK3" s="346"/>
      <c r="HL3" s="346"/>
      <c r="HM3" s="346"/>
      <c r="HN3" s="346"/>
      <c r="HO3" s="346"/>
      <c r="HP3" s="346"/>
      <c r="HQ3" s="346"/>
      <c r="HR3" s="346"/>
      <c r="HS3" s="346"/>
      <c r="HT3" s="346"/>
      <c r="HU3" s="346"/>
      <c r="HV3" s="346"/>
      <c r="HW3" s="346"/>
      <c r="HX3" s="346"/>
      <c r="HY3" s="346"/>
      <c r="HZ3" s="346"/>
      <c r="IA3" s="346"/>
      <c r="IB3" s="346"/>
      <c r="IC3" s="346"/>
      <c r="ID3" s="346"/>
      <c r="IE3" s="346"/>
      <c r="IF3" s="346"/>
      <c r="IG3" s="346"/>
      <c r="IH3" s="346"/>
      <c r="II3" s="346"/>
      <c r="IJ3" s="346"/>
      <c r="IK3" s="346"/>
      <c r="IL3" s="346"/>
    </row>
    <row r="4" spans="1:246" ht="33" customHeight="1">
      <c r="A4" s="440" t="s">
        <v>424</v>
      </c>
      <c r="B4" s="441"/>
      <c r="C4" s="298" t="s">
        <v>443</v>
      </c>
      <c r="D4" s="299" t="s">
        <v>368</v>
      </c>
      <c r="E4" s="300" t="s">
        <v>369</v>
      </c>
      <c r="F4" s="301" t="s">
        <v>370</v>
      </c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C4" s="347"/>
      <c r="BD4" s="347"/>
      <c r="BE4" s="347"/>
      <c r="BF4" s="347"/>
      <c r="BG4" s="347"/>
      <c r="BH4" s="347"/>
      <c r="BI4" s="347"/>
      <c r="BJ4" s="347"/>
      <c r="BK4" s="347"/>
      <c r="BL4" s="347"/>
      <c r="BM4" s="347"/>
      <c r="BN4" s="347"/>
      <c r="BO4" s="347"/>
      <c r="BP4" s="347"/>
      <c r="BQ4" s="347"/>
      <c r="BR4" s="347"/>
      <c r="BS4" s="347"/>
      <c r="BT4" s="347"/>
      <c r="BU4" s="347"/>
      <c r="BV4" s="347"/>
      <c r="BW4" s="347"/>
      <c r="BX4" s="347"/>
      <c r="BY4" s="347"/>
      <c r="BZ4" s="347"/>
      <c r="CA4" s="347"/>
      <c r="CB4" s="347"/>
      <c r="CC4" s="347"/>
      <c r="CD4" s="347"/>
      <c r="CE4" s="347"/>
      <c r="CF4" s="347"/>
      <c r="CG4" s="347"/>
      <c r="CH4" s="347"/>
      <c r="CI4" s="347"/>
      <c r="CJ4" s="347"/>
      <c r="CK4" s="347"/>
      <c r="CL4" s="347"/>
      <c r="CM4" s="347"/>
      <c r="CN4" s="347"/>
      <c r="CO4" s="347"/>
      <c r="CP4" s="347"/>
      <c r="CQ4" s="347"/>
      <c r="CR4" s="347"/>
      <c r="CS4" s="347"/>
      <c r="CT4" s="347"/>
      <c r="CU4" s="347"/>
      <c r="CV4" s="347"/>
      <c r="CW4" s="347"/>
      <c r="CX4" s="347"/>
      <c r="CY4" s="347"/>
      <c r="CZ4" s="347"/>
      <c r="DA4" s="347"/>
      <c r="DB4" s="347"/>
      <c r="DC4" s="347"/>
      <c r="DD4" s="347"/>
      <c r="DE4" s="347"/>
      <c r="DF4" s="347"/>
      <c r="DG4" s="347"/>
      <c r="DH4" s="347"/>
      <c r="DI4" s="347"/>
      <c r="DJ4" s="347"/>
      <c r="DK4" s="347"/>
      <c r="DL4" s="347"/>
      <c r="DM4" s="347"/>
      <c r="DN4" s="347"/>
      <c r="DO4" s="347"/>
      <c r="DP4" s="347"/>
      <c r="DQ4" s="347"/>
      <c r="DR4" s="347"/>
      <c r="DS4" s="347"/>
      <c r="DT4" s="347"/>
      <c r="DU4" s="347"/>
      <c r="DV4" s="347"/>
      <c r="DW4" s="347"/>
      <c r="DX4" s="347"/>
      <c r="DY4" s="347"/>
      <c r="DZ4" s="347"/>
      <c r="EA4" s="347"/>
      <c r="EB4" s="347"/>
      <c r="EC4" s="347"/>
      <c r="ED4" s="347"/>
      <c r="EE4" s="347"/>
      <c r="EF4" s="347"/>
      <c r="EG4" s="347"/>
      <c r="EH4" s="347"/>
      <c r="EI4" s="347"/>
      <c r="EJ4" s="347"/>
      <c r="EK4" s="347"/>
      <c r="EL4" s="347"/>
      <c r="EM4" s="347"/>
      <c r="EN4" s="347"/>
      <c r="EO4" s="347"/>
      <c r="EP4" s="347"/>
      <c r="EQ4" s="347"/>
      <c r="ER4" s="347"/>
      <c r="ES4" s="347"/>
      <c r="ET4" s="347"/>
      <c r="EU4" s="347"/>
      <c r="EV4" s="347"/>
      <c r="EW4" s="347"/>
      <c r="EX4" s="347"/>
      <c r="EY4" s="347"/>
      <c r="EZ4" s="347"/>
      <c r="FA4" s="347"/>
      <c r="FB4" s="347"/>
      <c r="FC4" s="347"/>
      <c r="FD4" s="347"/>
      <c r="FE4" s="347"/>
      <c r="FF4" s="347"/>
      <c r="FG4" s="347"/>
      <c r="FH4" s="347"/>
      <c r="FI4" s="347"/>
      <c r="FJ4" s="347"/>
      <c r="FK4" s="347"/>
      <c r="FL4" s="347"/>
      <c r="FM4" s="347"/>
      <c r="FN4" s="347"/>
      <c r="FO4" s="347"/>
      <c r="FP4" s="347"/>
      <c r="FQ4" s="347"/>
      <c r="FR4" s="347"/>
      <c r="FS4" s="347"/>
      <c r="FT4" s="347"/>
      <c r="FU4" s="347"/>
      <c r="FV4" s="347"/>
      <c r="FW4" s="347"/>
      <c r="FX4" s="347"/>
      <c r="FY4" s="347"/>
      <c r="FZ4" s="347"/>
      <c r="GA4" s="347"/>
      <c r="GB4" s="347"/>
      <c r="GC4" s="347"/>
      <c r="GD4" s="347"/>
      <c r="GE4" s="347"/>
      <c r="GF4" s="347"/>
      <c r="GG4" s="347"/>
      <c r="GH4" s="347"/>
      <c r="GI4" s="347"/>
      <c r="GJ4" s="347"/>
      <c r="GK4" s="347"/>
      <c r="GL4" s="347"/>
      <c r="GM4" s="347"/>
      <c r="GN4" s="347"/>
      <c r="GO4" s="347"/>
      <c r="GP4" s="347"/>
      <c r="GQ4" s="347"/>
      <c r="GR4" s="347"/>
      <c r="GS4" s="347"/>
      <c r="GT4" s="347"/>
      <c r="GU4" s="347"/>
      <c r="GV4" s="347"/>
      <c r="GW4" s="347"/>
      <c r="GX4" s="347"/>
      <c r="GY4" s="347"/>
      <c r="GZ4" s="347"/>
      <c r="HA4" s="347"/>
      <c r="HB4" s="347"/>
      <c r="HC4" s="347"/>
      <c r="HD4" s="347"/>
      <c r="HE4" s="347"/>
      <c r="HF4" s="347"/>
      <c r="HG4" s="347"/>
      <c r="HH4" s="347"/>
      <c r="HI4" s="347"/>
      <c r="HJ4" s="347"/>
      <c r="HK4" s="347"/>
      <c r="HL4" s="347"/>
      <c r="HM4" s="347"/>
      <c r="HN4" s="347"/>
      <c r="HO4" s="347"/>
      <c r="HP4" s="347"/>
      <c r="HQ4" s="347"/>
      <c r="HR4" s="347"/>
      <c r="HS4" s="347"/>
      <c r="HT4" s="347"/>
      <c r="HU4" s="347"/>
      <c r="HV4" s="347"/>
      <c r="HW4" s="347"/>
      <c r="HX4" s="347"/>
      <c r="HY4" s="347"/>
      <c r="HZ4" s="347"/>
      <c r="IA4" s="347"/>
      <c r="IB4" s="347"/>
      <c r="IC4" s="347"/>
      <c r="ID4" s="347"/>
      <c r="IE4" s="347"/>
      <c r="IF4" s="347"/>
      <c r="IG4" s="347"/>
      <c r="IH4" s="347"/>
      <c r="II4" s="347"/>
      <c r="IJ4" s="347"/>
      <c r="IK4" s="347"/>
      <c r="IL4" s="347"/>
    </row>
    <row r="5" spans="1:246" ht="24.95" customHeight="1">
      <c r="A5" s="442" t="s">
        <v>386</v>
      </c>
      <c r="B5" s="443"/>
      <c r="C5" s="348">
        <v>1285440</v>
      </c>
      <c r="D5" s="349">
        <v>78131</v>
      </c>
      <c r="E5" s="350">
        <v>1363571</v>
      </c>
      <c r="F5" s="351">
        <v>6.078152228030869E-2</v>
      </c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C5" s="347"/>
      <c r="BD5" s="347"/>
      <c r="BE5" s="347"/>
      <c r="BF5" s="347"/>
      <c r="BG5" s="347"/>
      <c r="BH5" s="347"/>
      <c r="BI5" s="347"/>
      <c r="BJ5" s="347"/>
      <c r="BK5" s="347"/>
      <c r="BL5" s="347"/>
      <c r="BM5" s="347"/>
      <c r="BN5" s="347"/>
      <c r="BO5" s="347"/>
      <c r="BP5" s="347"/>
      <c r="BQ5" s="347"/>
      <c r="BR5" s="347"/>
      <c r="BS5" s="347"/>
      <c r="BT5" s="347"/>
      <c r="BU5" s="347"/>
      <c r="BV5" s="347"/>
      <c r="BW5" s="347"/>
      <c r="BX5" s="347"/>
      <c r="BY5" s="347"/>
      <c r="BZ5" s="347"/>
      <c r="CA5" s="347"/>
      <c r="CB5" s="347"/>
      <c r="CC5" s="347"/>
      <c r="CD5" s="347"/>
      <c r="CE5" s="347"/>
      <c r="CF5" s="347"/>
      <c r="CG5" s="347"/>
      <c r="CH5" s="347"/>
      <c r="CI5" s="347"/>
      <c r="CJ5" s="347"/>
      <c r="CK5" s="347"/>
      <c r="CL5" s="347"/>
      <c r="CM5" s="347"/>
      <c r="CN5" s="347"/>
      <c r="CO5" s="347"/>
      <c r="CP5" s="347"/>
      <c r="CQ5" s="347"/>
      <c r="CR5" s="347"/>
      <c r="CS5" s="347"/>
      <c r="CT5" s="347"/>
      <c r="CU5" s="347"/>
      <c r="CV5" s="347"/>
      <c r="CW5" s="347"/>
      <c r="CX5" s="347"/>
      <c r="CY5" s="347"/>
      <c r="CZ5" s="347"/>
      <c r="DA5" s="347"/>
      <c r="DB5" s="347"/>
      <c r="DC5" s="347"/>
      <c r="DD5" s="347"/>
      <c r="DE5" s="347"/>
      <c r="DF5" s="347"/>
      <c r="DG5" s="347"/>
      <c r="DH5" s="347"/>
      <c r="DI5" s="347"/>
      <c r="DJ5" s="347"/>
      <c r="DK5" s="347"/>
      <c r="DL5" s="347"/>
      <c r="DM5" s="347"/>
      <c r="DN5" s="347"/>
      <c r="DO5" s="347"/>
      <c r="DP5" s="347"/>
      <c r="DQ5" s="347"/>
      <c r="DR5" s="347"/>
      <c r="DS5" s="347"/>
      <c r="DT5" s="347"/>
      <c r="DU5" s="347"/>
      <c r="DV5" s="347"/>
      <c r="DW5" s="347"/>
      <c r="DX5" s="347"/>
      <c r="DY5" s="347"/>
      <c r="DZ5" s="347"/>
      <c r="EA5" s="347"/>
      <c r="EB5" s="347"/>
      <c r="EC5" s="347"/>
      <c r="ED5" s="347"/>
      <c r="EE5" s="347"/>
      <c r="EF5" s="347"/>
      <c r="EG5" s="347"/>
      <c r="EH5" s="347"/>
      <c r="EI5" s="347"/>
      <c r="EJ5" s="347"/>
      <c r="EK5" s="347"/>
      <c r="EL5" s="347"/>
      <c r="EM5" s="347"/>
      <c r="EN5" s="347"/>
      <c r="EO5" s="347"/>
      <c r="EP5" s="347"/>
      <c r="EQ5" s="347"/>
      <c r="ER5" s="347"/>
      <c r="ES5" s="347"/>
      <c r="ET5" s="347"/>
      <c r="EU5" s="347"/>
      <c r="EV5" s="347"/>
      <c r="EW5" s="347"/>
      <c r="EX5" s="347"/>
      <c r="EY5" s="347"/>
      <c r="EZ5" s="347"/>
      <c r="FA5" s="347"/>
      <c r="FB5" s="347"/>
      <c r="FC5" s="347"/>
      <c r="FD5" s="347"/>
      <c r="FE5" s="347"/>
      <c r="FF5" s="347"/>
      <c r="FG5" s="347"/>
      <c r="FH5" s="347"/>
      <c r="FI5" s="347"/>
      <c r="FJ5" s="347"/>
      <c r="FK5" s="347"/>
      <c r="FL5" s="347"/>
      <c r="FM5" s="347"/>
      <c r="FN5" s="347"/>
      <c r="FO5" s="347"/>
      <c r="FP5" s="347"/>
      <c r="FQ5" s="347"/>
      <c r="FR5" s="347"/>
      <c r="FS5" s="347"/>
      <c r="FT5" s="347"/>
      <c r="FU5" s="347"/>
      <c r="FV5" s="347"/>
      <c r="FW5" s="347"/>
      <c r="FX5" s="347"/>
      <c r="FY5" s="347"/>
      <c r="FZ5" s="347"/>
      <c r="GA5" s="347"/>
      <c r="GB5" s="347"/>
      <c r="GC5" s="347"/>
      <c r="GD5" s="347"/>
      <c r="GE5" s="347"/>
      <c r="GF5" s="347"/>
      <c r="GG5" s="347"/>
      <c r="GH5" s="347"/>
      <c r="GI5" s="347"/>
      <c r="GJ5" s="347"/>
      <c r="GK5" s="347"/>
      <c r="GL5" s="347"/>
      <c r="GM5" s="347"/>
      <c r="GN5" s="347"/>
      <c r="GO5" s="347"/>
      <c r="GP5" s="347"/>
      <c r="GQ5" s="347"/>
      <c r="GR5" s="347"/>
      <c r="GS5" s="347"/>
      <c r="GT5" s="347"/>
      <c r="GU5" s="347"/>
      <c r="GV5" s="347"/>
      <c r="GW5" s="347"/>
      <c r="GX5" s="347"/>
      <c r="GY5" s="347"/>
      <c r="GZ5" s="347"/>
      <c r="HA5" s="347"/>
      <c r="HB5" s="347"/>
      <c r="HC5" s="347"/>
      <c r="HD5" s="347"/>
      <c r="HE5" s="347"/>
      <c r="HF5" s="347"/>
      <c r="HG5" s="347"/>
      <c r="HH5" s="347"/>
      <c r="HI5" s="347"/>
      <c r="HJ5" s="347"/>
      <c r="HK5" s="347"/>
      <c r="HL5" s="347"/>
      <c r="HM5" s="347"/>
      <c r="HN5" s="347"/>
      <c r="HO5" s="347"/>
      <c r="HP5" s="347"/>
      <c r="HQ5" s="347"/>
      <c r="HR5" s="347"/>
      <c r="HS5" s="347"/>
      <c r="HT5" s="347"/>
      <c r="HU5" s="347"/>
      <c r="HV5" s="347"/>
      <c r="HW5" s="347"/>
      <c r="HX5" s="347"/>
      <c r="HY5" s="347"/>
      <c r="HZ5" s="347"/>
      <c r="IA5" s="347"/>
      <c r="IB5" s="347"/>
      <c r="IC5" s="347"/>
      <c r="ID5" s="347"/>
      <c r="IE5" s="347"/>
      <c r="IF5" s="347"/>
      <c r="IG5" s="347"/>
      <c r="IH5" s="347"/>
      <c r="II5" s="347"/>
      <c r="IJ5" s="347"/>
      <c r="IK5" s="347"/>
      <c r="IL5" s="347"/>
    </row>
    <row r="6" spans="1:246" ht="24.95" customHeight="1">
      <c r="A6" s="352" t="s">
        <v>387</v>
      </c>
      <c r="B6" s="353" t="s">
        <v>388</v>
      </c>
      <c r="C6" s="354">
        <v>1225880</v>
      </c>
      <c r="D6" s="355">
        <v>50089</v>
      </c>
      <c r="E6" s="356">
        <v>1275969</v>
      </c>
      <c r="F6" s="357">
        <v>4.0859627369726238E-2</v>
      </c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  <c r="AZ6" s="346"/>
      <c r="BA6" s="346"/>
      <c r="BB6" s="346"/>
      <c r="BC6" s="346"/>
      <c r="BD6" s="346"/>
      <c r="BE6" s="346"/>
      <c r="BF6" s="346"/>
      <c r="BG6" s="346"/>
      <c r="BH6" s="346"/>
      <c r="BI6" s="346"/>
      <c r="BJ6" s="346"/>
      <c r="BK6" s="346"/>
      <c r="BL6" s="346"/>
      <c r="BM6" s="346"/>
      <c r="BN6" s="346"/>
      <c r="BO6" s="346"/>
      <c r="BP6" s="346"/>
      <c r="BQ6" s="346"/>
      <c r="BR6" s="346"/>
      <c r="BS6" s="346"/>
      <c r="BT6" s="346"/>
      <c r="BU6" s="346"/>
      <c r="BV6" s="346"/>
      <c r="BW6" s="346"/>
      <c r="BX6" s="346"/>
      <c r="BY6" s="346"/>
      <c r="BZ6" s="346"/>
      <c r="CA6" s="346"/>
      <c r="CB6" s="346"/>
      <c r="CC6" s="346"/>
      <c r="CD6" s="346"/>
      <c r="CE6" s="346"/>
      <c r="CF6" s="346"/>
      <c r="CG6" s="346"/>
      <c r="CH6" s="346"/>
      <c r="CI6" s="346"/>
      <c r="CJ6" s="346"/>
      <c r="CK6" s="346"/>
      <c r="CL6" s="346"/>
      <c r="CM6" s="346"/>
      <c r="CN6" s="346"/>
      <c r="CO6" s="346"/>
      <c r="CP6" s="346"/>
      <c r="CQ6" s="346"/>
      <c r="CR6" s="346"/>
      <c r="CS6" s="346"/>
      <c r="CT6" s="346"/>
      <c r="CU6" s="346"/>
      <c r="CV6" s="346"/>
      <c r="CW6" s="346"/>
      <c r="CX6" s="346"/>
      <c r="CY6" s="346"/>
      <c r="CZ6" s="346"/>
      <c r="DA6" s="346"/>
      <c r="DB6" s="346"/>
      <c r="DC6" s="346"/>
      <c r="DD6" s="346"/>
      <c r="DE6" s="346"/>
      <c r="DF6" s="346"/>
      <c r="DG6" s="346"/>
      <c r="DH6" s="346"/>
      <c r="DI6" s="346"/>
      <c r="DJ6" s="346"/>
      <c r="DK6" s="346"/>
      <c r="DL6" s="346"/>
      <c r="DM6" s="346"/>
      <c r="DN6" s="346"/>
      <c r="DO6" s="346"/>
      <c r="DP6" s="346"/>
      <c r="DQ6" s="346"/>
      <c r="DR6" s="346"/>
      <c r="DS6" s="346"/>
      <c r="DT6" s="346"/>
      <c r="DU6" s="346"/>
      <c r="DV6" s="346"/>
      <c r="DW6" s="346"/>
      <c r="DX6" s="346"/>
      <c r="DY6" s="346"/>
      <c r="DZ6" s="346"/>
      <c r="EA6" s="346"/>
      <c r="EB6" s="346"/>
      <c r="EC6" s="346"/>
      <c r="ED6" s="346"/>
      <c r="EE6" s="346"/>
      <c r="EF6" s="346"/>
      <c r="EG6" s="346"/>
      <c r="EH6" s="346"/>
      <c r="EI6" s="346"/>
      <c r="EJ6" s="346"/>
      <c r="EK6" s="346"/>
      <c r="EL6" s="346"/>
      <c r="EM6" s="346"/>
      <c r="EN6" s="346"/>
      <c r="EO6" s="346"/>
      <c r="EP6" s="346"/>
      <c r="EQ6" s="346"/>
      <c r="ER6" s="346"/>
      <c r="ES6" s="346"/>
      <c r="ET6" s="346"/>
      <c r="EU6" s="346"/>
      <c r="EV6" s="346"/>
      <c r="EW6" s="346"/>
      <c r="EX6" s="346"/>
      <c r="EY6" s="346"/>
      <c r="EZ6" s="346"/>
      <c r="FA6" s="346"/>
      <c r="FB6" s="346"/>
      <c r="FC6" s="346"/>
      <c r="FD6" s="346"/>
      <c r="FE6" s="346"/>
      <c r="FF6" s="346"/>
      <c r="FG6" s="346"/>
      <c r="FH6" s="346"/>
      <c r="FI6" s="346"/>
      <c r="FJ6" s="346"/>
      <c r="FK6" s="346"/>
      <c r="FL6" s="346"/>
      <c r="FM6" s="346"/>
      <c r="FN6" s="346"/>
      <c r="FO6" s="346"/>
      <c r="FP6" s="346"/>
      <c r="FQ6" s="346"/>
      <c r="FR6" s="346"/>
      <c r="FS6" s="346"/>
      <c r="FT6" s="346"/>
      <c r="FU6" s="346"/>
      <c r="FV6" s="346"/>
      <c r="FW6" s="346"/>
      <c r="FX6" s="346"/>
      <c r="FY6" s="346"/>
      <c r="FZ6" s="346"/>
      <c r="GA6" s="346"/>
      <c r="GB6" s="346"/>
      <c r="GC6" s="346"/>
      <c r="GD6" s="346"/>
      <c r="GE6" s="346"/>
      <c r="GF6" s="346"/>
      <c r="GG6" s="346"/>
      <c r="GH6" s="346"/>
      <c r="GI6" s="346"/>
      <c r="GJ6" s="346"/>
      <c r="GK6" s="346"/>
      <c r="GL6" s="346"/>
      <c r="GM6" s="346"/>
      <c r="GN6" s="346"/>
      <c r="GO6" s="346"/>
      <c r="GP6" s="346"/>
      <c r="GQ6" s="346"/>
      <c r="GR6" s="346"/>
      <c r="GS6" s="346"/>
      <c r="GT6" s="346"/>
      <c r="GU6" s="346"/>
      <c r="GV6" s="346"/>
      <c r="GW6" s="346"/>
      <c r="GX6" s="346"/>
      <c r="GY6" s="346"/>
      <c r="GZ6" s="346"/>
      <c r="HA6" s="346"/>
      <c r="HB6" s="346"/>
      <c r="HC6" s="346"/>
      <c r="HD6" s="346"/>
      <c r="HE6" s="346"/>
      <c r="HF6" s="346"/>
      <c r="HG6" s="346"/>
      <c r="HH6" s="346"/>
      <c r="HI6" s="346"/>
      <c r="HJ6" s="346"/>
      <c r="HK6" s="346"/>
      <c r="HL6" s="346"/>
      <c r="HM6" s="346"/>
      <c r="HN6" s="346"/>
      <c r="HO6" s="346"/>
      <c r="HP6" s="346"/>
      <c r="HQ6" s="346"/>
      <c r="HR6" s="346"/>
      <c r="HS6" s="346"/>
      <c r="HT6" s="346"/>
      <c r="HU6" s="346"/>
      <c r="HV6" s="346"/>
      <c r="HW6" s="346"/>
      <c r="HX6" s="346"/>
      <c r="HY6" s="346"/>
      <c r="HZ6" s="346"/>
      <c r="IA6" s="346"/>
      <c r="IB6" s="346"/>
      <c r="IC6" s="346"/>
      <c r="ID6" s="346"/>
      <c r="IE6" s="346"/>
      <c r="IF6" s="346"/>
      <c r="IG6" s="346"/>
      <c r="IH6" s="346"/>
      <c r="II6" s="346"/>
      <c r="IJ6" s="346"/>
      <c r="IK6" s="346"/>
      <c r="IL6" s="346"/>
    </row>
    <row r="7" spans="1:246" ht="24.95" customHeight="1">
      <c r="A7" s="444" t="s">
        <v>389</v>
      </c>
      <c r="B7" s="445"/>
      <c r="C7" s="354">
        <v>672932</v>
      </c>
      <c r="D7" s="355">
        <v>4861</v>
      </c>
      <c r="E7" s="356">
        <v>677793</v>
      </c>
      <c r="F7" s="357">
        <v>7.2236124898206657E-3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  <c r="BQ7" s="344"/>
      <c r="BR7" s="344"/>
      <c r="BS7" s="344"/>
      <c r="BT7" s="344"/>
      <c r="BU7" s="344"/>
      <c r="BV7" s="344"/>
      <c r="BW7" s="344"/>
      <c r="BX7" s="344"/>
      <c r="BY7" s="344"/>
      <c r="BZ7" s="344"/>
      <c r="CA7" s="344"/>
      <c r="CB7" s="344"/>
      <c r="CC7" s="344"/>
      <c r="CD7" s="344"/>
      <c r="CE7" s="344"/>
      <c r="CF7" s="344"/>
      <c r="CG7" s="344"/>
      <c r="CH7" s="344"/>
      <c r="CI7" s="344"/>
      <c r="CJ7" s="344"/>
      <c r="CK7" s="344"/>
      <c r="CL7" s="344"/>
      <c r="CM7" s="344"/>
      <c r="CN7" s="344"/>
      <c r="CO7" s="344"/>
      <c r="CP7" s="344"/>
      <c r="CQ7" s="344"/>
      <c r="CR7" s="344"/>
      <c r="CS7" s="344"/>
      <c r="CT7" s="344"/>
      <c r="CU7" s="344"/>
      <c r="CV7" s="344"/>
      <c r="CW7" s="344"/>
      <c r="CX7" s="344"/>
      <c r="CY7" s="344"/>
      <c r="CZ7" s="344"/>
      <c r="DA7" s="344"/>
      <c r="DB7" s="344"/>
      <c r="DC7" s="344"/>
      <c r="DD7" s="344"/>
      <c r="DE7" s="344"/>
      <c r="DF7" s="344"/>
      <c r="DG7" s="344"/>
      <c r="DH7" s="344"/>
      <c r="DI7" s="344"/>
      <c r="DJ7" s="344"/>
      <c r="DK7" s="344"/>
      <c r="DL7" s="344"/>
      <c r="DM7" s="344"/>
      <c r="DN7" s="344"/>
      <c r="DO7" s="344"/>
      <c r="DP7" s="344"/>
      <c r="DQ7" s="344"/>
      <c r="DR7" s="344"/>
      <c r="DS7" s="344"/>
      <c r="DT7" s="344"/>
      <c r="DU7" s="344"/>
      <c r="DV7" s="344"/>
      <c r="DW7" s="344"/>
      <c r="DX7" s="344"/>
      <c r="DY7" s="344"/>
      <c r="DZ7" s="344"/>
      <c r="EA7" s="344"/>
      <c r="EB7" s="344"/>
      <c r="EC7" s="344"/>
      <c r="ED7" s="344"/>
      <c r="EE7" s="344"/>
      <c r="EF7" s="344"/>
      <c r="EG7" s="344"/>
      <c r="EH7" s="344"/>
      <c r="EI7" s="344"/>
      <c r="EJ7" s="344"/>
      <c r="EK7" s="344"/>
      <c r="EL7" s="344"/>
      <c r="EM7" s="344"/>
      <c r="EN7" s="344"/>
      <c r="EO7" s="344"/>
      <c r="EP7" s="344"/>
      <c r="EQ7" s="344"/>
      <c r="ER7" s="344"/>
      <c r="ES7" s="344"/>
      <c r="ET7" s="344"/>
      <c r="EU7" s="344"/>
      <c r="EV7" s="344"/>
      <c r="EW7" s="344"/>
      <c r="EX7" s="344"/>
      <c r="EY7" s="344"/>
      <c r="EZ7" s="344"/>
      <c r="FA7" s="344"/>
      <c r="FB7" s="344"/>
      <c r="FC7" s="344"/>
      <c r="FD7" s="344"/>
      <c r="FE7" s="344"/>
      <c r="FF7" s="344"/>
      <c r="FG7" s="344"/>
      <c r="FH7" s="344"/>
      <c r="FI7" s="344"/>
      <c r="FJ7" s="344"/>
      <c r="FK7" s="344"/>
      <c r="FL7" s="344"/>
      <c r="FM7" s="344"/>
      <c r="FN7" s="344"/>
      <c r="FO7" s="344"/>
      <c r="FP7" s="344"/>
      <c r="FQ7" s="344"/>
      <c r="FR7" s="344"/>
      <c r="FS7" s="344"/>
      <c r="FT7" s="344"/>
      <c r="FU7" s="344"/>
      <c r="FV7" s="344"/>
      <c r="FW7" s="344"/>
      <c r="FX7" s="344"/>
      <c r="FY7" s="344"/>
      <c r="FZ7" s="344"/>
      <c r="GA7" s="344"/>
      <c r="GB7" s="344"/>
      <c r="GC7" s="344"/>
      <c r="GD7" s="344"/>
      <c r="GE7" s="344"/>
      <c r="GF7" s="344"/>
      <c r="GG7" s="344"/>
      <c r="GH7" s="344"/>
      <c r="GI7" s="344"/>
      <c r="GJ7" s="344"/>
      <c r="GK7" s="344"/>
      <c r="GL7" s="344"/>
      <c r="GM7" s="344"/>
      <c r="GN7" s="344"/>
      <c r="GO7" s="344"/>
      <c r="GP7" s="344"/>
      <c r="GQ7" s="344"/>
      <c r="GR7" s="344"/>
      <c r="GS7" s="344"/>
      <c r="GT7" s="344"/>
      <c r="GU7" s="344"/>
      <c r="GV7" s="344"/>
      <c r="GW7" s="344"/>
      <c r="GX7" s="344"/>
      <c r="GY7" s="344"/>
      <c r="GZ7" s="344"/>
      <c r="HA7" s="344"/>
      <c r="HB7" s="344"/>
      <c r="HC7" s="344"/>
      <c r="HD7" s="344"/>
      <c r="HE7" s="344"/>
      <c r="HF7" s="344"/>
      <c r="HG7" s="344"/>
      <c r="HH7" s="344"/>
      <c r="HI7" s="344"/>
      <c r="HJ7" s="344"/>
      <c r="HK7" s="344"/>
      <c r="HL7" s="344"/>
      <c r="HM7" s="344"/>
      <c r="HN7" s="344"/>
      <c r="HO7" s="344"/>
      <c r="HP7" s="344"/>
      <c r="HQ7" s="344"/>
      <c r="HR7" s="344"/>
      <c r="HS7" s="344"/>
      <c r="HT7" s="344"/>
      <c r="HU7" s="344"/>
      <c r="HV7" s="344"/>
      <c r="HW7" s="344"/>
      <c r="HX7" s="344"/>
      <c r="HY7" s="344"/>
      <c r="HZ7" s="344"/>
      <c r="IA7" s="344"/>
      <c r="IB7" s="344"/>
      <c r="IC7" s="344"/>
      <c r="ID7" s="344"/>
      <c r="IE7" s="344"/>
      <c r="IF7" s="344"/>
      <c r="IG7" s="344"/>
      <c r="IH7" s="344"/>
      <c r="II7" s="344"/>
      <c r="IJ7" s="344"/>
      <c r="IK7" s="344"/>
      <c r="IL7" s="344"/>
    </row>
    <row r="8" spans="1:246" ht="24.95" customHeight="1">
      <c r="A8" s="437" t="s">
        <v>390</v>
      </c>
      <c r="B8" s="438"/>
      <c r="C8" s="354">
        <v>671967</v>
      </c>
      <c r="D8" s="355">
        <v>4861</v>
      </c>
      <c r="E8" s="356">
        <v>676828</v>
      </c>
      <c r="F8" s="357">
        <v>7.2339861927743472E-3</v>
      </c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6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  <c r="AZ8" s="346"/>
      <c r="BA8" s="346"/>
      <c r="BB8" s="346"/>
      <c r="BC8" s="346"/>
      <c r="BD8" s="346"/>
      <c r="BE8" s="346"/>
      <c r="BF8" s="346"/>
      <c r="BG8" s="346"/>
      <c r="BH8" s="346"/>
      <c r="BI8" s="346"/>
      <c r="BJ8" s="346"/>
      <c r="BK8" s="346"/>
      <c r="BL8" s="346"/>
      <c r="BM8" s="346"/>
      <c r="BN8" s="346"/>
      <c r="BO8" s="346"/>
      <c r="BP8" s="346"/>
      <c r="BQ8" s="346"/>
      <c r="BR8" s="346"/>
      <c r="BS8" s="346"/>
      <c r="BT8" s="346"/>
      <c r="BU8" s="346"/>
      <c r="BV8" s="346"/>
      <c r="BW8" s="346"/>
      <c r="BX8" s="346"/>
      <c r="BY8" s="346"/>
      <c r="BZ8" s="346"/>
      <c r="CA8" s="346"/>
      <c r="CB8" s="346"/>
      <c r="CC8" s="346"/>
      <c r="CD8" s="346"/>
      <c r="CE8" s="346"/>
      <c r="CF8" s="346"/>
      <c r="CG8" s="346"/>
      <c r="CH8" s="346"/>
      <c r="CI8" s="346"/>
      <c r="CJ8" s="346"/>
      <c r="CK8" s="346"/>
      <c r="CL8" s="346"/>
      <c r="CM8" s="346"/>
      <c r="CN8" s="346"/>
      <c r="CO8" s="346"/>
      <c r="CP8" s="346"/>
      <c r="CQ8" s="346"/>
      <c r="CR8" s="346"/>
      <c r="CS8" s="346"/>
      <c r="CT8" s="346"/>
      <c r="CU8" s="346"/>
      <c r="CV8" s="346"/>
      <c r="CW8" s="346"/>
      <c r="CX8" s="346"/>
      <c r="CY8" s="346"/>
      <c r="CZ8" s="346"/>
      <c r="DA8" s="346"/>
      <c r="DB8" s="346"/>
      <c r="DC8" s="346"/>
      <c r="DD8" s="346"/>
      <c r="DE8" s="346"/>
      <c r="DF8" s="346"/>
      <c r="DG8" s="346"/>
      <c r="DH8" s="346"/>
      <c r="DI8" s="346"/>
      <c r="DJ8" s="346"/>
      <c r="DK8" s="346"/>
      <c r="DL8" s="346"/>
      <c r="DM8" s="346"/>
      <c r="DN8" s="346"/>
      <c r="DO8" s="346"/>
      <c r="DP8" s="346"/>
      <c r="DQ8" s="346"/>
      <c r="DR8" s="346"/>
      <c r="DS8" s="346"/>
      <c r="DT8" s="346"/>
      <c r="DU8" s="346"/>
      <c r="DV8" s="346"/>
      <c r="DW8" s="346"/>
      <c r="DX8" s="346"/>
      <c r="DY8" s="346"/>
      <c r="DZ8" s="346"/>
      <c r="EA8" s="346"/>
      <c r="EB8" s="346"/>
      <c r="EC8" s="346"/>
      <c r="ED8" s="346"/>
      <c r="EE8" s="346"/>
      <c r="EF8" s="346"/>
      <c r="EG8" s="346"/>
      <c r="EH8" s="346"/>
      <c r="EI8" s="346"/>
      <c r="EJ8" s="346"/>
      <c r="EK8" s="346"/>
      <c r="EL8" s="346"/>
      <c r="EM8" s="346"/>
      <c r="EN8" s="346"/>
      <c r="EO8" s="346"/>
      <c r="EP8" s="346"/>
      <c r="EQ8" s="346"/>
      <c r="ER8" s="346"/>
      <c r="ES8" s="346"/>
      <c r="ET8" s="346"/>
      <c r="EU8" s="346"/>
      <c r="EV8" s="346"/>
      <c r="EW8" s="346"/>
      <c r="EX8" s="346"/>
      <c r="EY8" s="346"/>
      <c r="EZ8" s="346"/>
      <c r="FA8" s="346"/>
      <c r="FB8" s="346"/>
      <c r="FC8" s="346"/>
      <c r="FD8" s="346"/>
      <c r="FE8" s="346"/>
      <c r="FF8" s="346"/>
      <c r="FG8" s="346"/>
      <c r="FH8" s="346"/>
      <c r="FI8" s="346"/>
      <c r="FJ8" s="346"/>
      <c r="FK8" s="346"/>
      <c r="FL8" s="346"/>
      <c r="FM8" s="346"/>
      <c r="FN8" s="346"/>
      <c r="FO8" s="346"/>
      <c r="FP8" s="346"/>
      <c r="FQ8" s="346"/>
      <c r="FR8" s="346"/>
      <c r="FS8" s="346"/>
      <c r="FT8" s="346"/>
      <c r="FU8" s="346"/>
      <c r="FV8" s="346"/>
      <c r="FW8" s="346"/>
      <c r="FX8" s="346"/>
      <c r="FY8" s="346"/>
      <c r="FZ8" s="346"/>
      <c r="GA8" s="346"/>
      <c r="GB8" s="346"/>
      <c r="GC8" s="346"/>
      <c r="GD8" s="346"/>
      <c r="GE8" s="346"/>
      <c r="GF8" s="346"/>
      <c r="GG8" s="346"/>
      <c r="GH8" s="346"/>
      <c r="GI8" s="346"/>
      <c r="GJ8" s="346"/>
      <c r="GK8" s="346"/>
      <c r="GL8" s="346"/>
      <c r="GM8" s="346"/>
      <c r="GN8" s="346"/>
      <c r="GO8" s="346"/>
      <c r="GP8" s="346"/>
      <c r="GQ8" s="346"/>
      <c r="GR8" s="346"/>
      <c r="GS8" s="346"/>
      <c r="GT8" s="346"/>
      <c r="GU8" s="346"/>
      <c r="GV8" s="346"/>
      <c r="GW8" s="346"/>
      <c r="GX8" s="346"/>
      <c r="GY8" s="346"/>
      <c r="GZ8" s="346"/>
      <c r="HA8" s="346"/>
      <c r="HB8" s="346"/>
      <c r="HC8" s="346"/>
      <c r="HD8" s="346"/>
      <c r="HE8" s="346"/>
      <c r="HF8" s="346"/>
      <c r="HG8" s="346"/>
      <c r="HH8" s="346"/>
      <c r="HI8" s="346"/>
      <c r="HJ8" s="346"/>
      <c r="HK8" s="346"/>
      <c r="HL8" s="346"/>
      <c r="HM8" s="346"/>
      <c r="HN8" s="346"/>
      <c r="HO8" s="346"/>
      <c r="HP8" s="346"/>
      <c r="HQ8" s="346"/>
      <c r="HR8" s="346"/>
      <c r="HS8" s="346"/>
      <c r="HT8" s="346"/>
      <c r="HU8" s="346"/>
      <c r="HV8" s="346"/>
      <c r="HW8" s="346"/>
      <c r="HX8" s="346"/>
      <c r="HY8" s="346"/>
      <c r="HZ8" s="346"/>
      <c r="IA8" s="346"/>
      <c r="IB8" s="346"/>
      <c r="IC8" s="346"/>
      <c r="ID8" s="346"/>
      <c r="IE8" s="346"/>
      <c r="IF8" s="346"/>
      <c r="IG8" s="346"/>
      <c r="IH8" s="346"/>
      <c r="II8" s="346"/>
      <c r="IJ8" s="346"/>
      <c r="IK8" s="346"/>
      <c r="IL8" s="346"/>
    </row>
    <row r="9" spans="1:246" ht="24.95" customHeight="1">
      <c r="A9" s="358" t="s">
        <v>387</v>
      </c>
      <c r="B9" s="315" t="s">
        <v>391</v>
      </c>
      <c r="C9" s="359">
        <v>649784</v>
      </c>
      <c r="D9" s="355"/>
      <c r="E9" s="356">
        <v>649784</v>
      </c>
      <c r="F9" s="357">
        <v>0</v>
      </c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  <c r="BG9" s="346"/>
      <c r="BH9" s="346"/>
      <c r="BI9" s="346"/>
      <c r="BJ9" s="346"/>
      <c r="BK9" s="346"/>
      <c r="BL9" s="346"/>
      <c r="BM9" s="346"/>
      <c r="BN9" s="346"/>
      <c r="BO9" s="346"/>
      <c r="BP9" s="346"/>
      <c r="BQ9" s="346"/>
      <c r="BR9" s="346"/>
      <c r="BS9" s="346"/>
      <c r="BT9" s="346"/>
      <c r="BU9" s="346"/>
      <c r="BV9" s="346"/>
      <c r="BW9" s="346"/>
      <c r="BX9" s="346"/>
      <c r="BY9" s="346"/>
      <c r="BZ9" s="346"/>
      <c r="CA9" s="346"/>
      <c r="CB9" s="346"/>
      <c r="CC9" s="346"/>
      <c r="CD9" s="346"/>
      <c r="CE9" s="346"/>
      <c r="CF9" s="346"/>
      <c r="CG9" s="346"/>
      <c r="CH9" s="346"/>
      <c r="CI9" s="346"/>
      <c r="CJ9" s="346"/>
      <c r="CK9" s="346"/>
      <c r="CL9" s="346"/>
      <c r="CM9" s="346"/>
      <c r="CN9" s="346"/>
      <c r="CO9" s="346"/>
      <c r="CP9" s="346"/>
      <c r="CQ9" s="346"/>
      <c r="CR9" s="346"/>
      <c r="CS9" s="346"/>
      <c r="CT9" s="346"/>
      <c r="CU9" s="346"/>
      <c r="CV9" s="346"/>
      <c r="CW9" s="346"/>
      <c r="CX9" s="346"/>
      <c r="CY9" s="346"/>
      <c r="CZ9" s="346"/>
      <c r="DA9" s="346"/>
      <c r="DB9" s="346"/>
      <c r="DC9" s="346"/>
      <c r="DD9" s="346"/>
      <c r="DE9" s="346"/>
      <c r="DF9" s="346"/>
      <c r="DG9" s="346"/>
      <c r="DH9" s="346"/>
      <c r="DI9" s="346"/>
      <c r="DJ9" s="346"/>
      <c r="DK9" s="346"/>
      <c r="DL9" s="346"/>
      <c r="DM9" s="346"/>
      <c r="DN9" s="346"/>
      <c r="DO9" s="346"/>
      <c r="DP9" s="346"/>
      <c r="DQ9" s="346"/>
      <c r="DR9" s="346"/>
      <c r="DS9" s="346"/>
      <c r="DT9" s="346"/>
      <c r="DU9" s="346"/>
      <c r="DV9" s="346"/>
      <c r="DW9" s="346"/>
      <c r="DX9" s="346"/>
      <c r="DY9" s="346"/>
      <c r="DZ9" s="346"/>
      <c r="EA9" s="346"/>
      <c r="EB9" s="346"/>
      <c r="EC9" s="346"/>
      <c r="ED9" s="346"/>
      <c r="EE9" s="346"/>
      <c r="EF9" s="346"/>
      <c r="EG9" s="346"/>
      <c r="EH9" s="346"/>
      <c r="EI9" s="346"/>
      <c r="EJ9" s="346"/>
      <c r="EK9" s="346"/>
      <c r="EL9" s="346"/>
      <c r="EM9" s="346"/>
      <c r="EN9" s="346"/>
      <c r="EO9" s="346"/>
      <c r="EP9" s="346"/>
      <c r="EQ9" s="346"/>
      <c r="ER9" s="346"/>
      <c r="ES9" s="346"/>
      <c r="ET9" s="346"/>
      <c r="EU9" s="346"/>
      <c r="EV9" s="346"/>
      <c r="EW9" s="346"/>
      <c r="EX9" s="346"/>
      <c r="EY9" s="346"/>
      <c r="EZ9" s="346"/>
      <c r="FA9" s="346"/>
      <c r="FB9" s="346"/>
      <c r="FC9" s="346"/>
      <c r="FD9" s="346"/>
      <c r="FE9" s="346"/>
      <c r="FF9" s="346"/>
      <c r="FG9" s="346"/>
      <c r="FH9" s="346"/>
      <c r="FI9" s="346"/>
      <c r="FJ9" s="346"/>
      <c r="FK9" s="346"/>
      <c r="FL9" s="346"/>
      <c r="FM9" s="346"/>
      <c r="FN9" s="346"/>
      <c r="FO9" s="346"/>
      <c r="FP9" s="346"/>
      <c r="FQ9" s="346"/>
      <c r="FR9" s="346"/>
      <c r="FS9" s="346"/>
      <c r="FT9" s="346"/>
      <c r="FU9" s="346"/>
      <c r="FV9" s="346"/>
      <c r="FW9" s="346"/>
      <c r="FX9" s="346"/>
      <c r="FY9" s="346"/>
      <c r="FZ9" s="346"/>
      <c r="GA9" s="346"/>
      <c r="GB9" s="346"/>
      <c r="GC9" s="346"/>
      <c r="GD9" s="346"/>
      <c r="GE9" s="346"/>
      <c r="GF9" s="346"/>
      <c r="GG9" s="346"/>
      <c r="GH9" s="346"/>
      <c r="GI9" s="346"/>
      <c r="GJ9" s="346"/>
      <c r="GK9" s="346"/>
      <c r="GL9" s="346"/>
      <c r="GM9" s="346"/>
      <c r="GN9" s="346"/>
      <c r="GO9" s="346"/>
      <c r="GP9" s="346"/>
      <c r="GQ9" s="346"/>
      <c r="GR9" s="346"/>
      <c r="GS9" s="346"/>
      <c r="GT9" s="346"/>
      <c r="GU9" s="346"/>
      <c r="GV9" s="346"/>
      <c r="GW9" s="346"/>
      <c r="GX9" s="346"/>
      <c r="GY9" s="346"/>
      <c r="GZ9" s="346"/>
      <c r="HA9" s="346"/>
      <c r="HB9" s="346"/>
      <c r="HC9" s="346"/>
      <c r="HD9" s="346"/>
      <c r="HE9" s="346"/>
      <c r="HF9" s="346"/>
      <c r="HG9" s="346"/>
      <c r="HH9" s="346"/>
      <c r="HI9" s="346"/>
      <c r="HJ9" s="346"/>
      <c r="HK9" s="346"/>
      <c r="HL9" s="346"/>
      <c r="HM9" s="346"/>
      <c r="HN9" s="346"/>
      <c r="HO9" s="346"/>
      <c r="HP9" s="346"/>
      <c r="HQ9" s="346"/>
      <c r="HR9" s="346"/>
      <c r="HS9" s="346"/>
      <c r="HT9" s="346"/>
      <c r="HU9" s="346"/>
      <c r="HV9" s="346"/>
      <c r="HW9" s="346"/>
      <c r="HX9" s="346"/>
      <c r="HY9" s="346"/>
      <c r="HZ9" s="346"/>
      <c r="IA9" s="346"/>
      <c r="IB9" s="346"/>
      <c r="IC9" s="346"/>
      <c r="ID9" s="346"/>
      <c r="IE9" s="346"/>
      <c r="IF9" s="346"/>
      <c r="IG9" s="346"/>
      <c r="IH9" s="346"/>
      <c r="II9" s="346"/>
      <c r="IJ9" s="346"/>
      <c r="IK9" s="346"/>
      <c r="IL9" s="346"/>
    </row>
    <row r="10" spans="1:246" ht="24.95" customHeight="1">
      <c r="A10" s="358"/>
      <c r="B10" s="315" t="s">
        <v>392</v>
      </c>
      <c r="C10" s="359"/>
      <c r="D10" s="355"/>
      <c r="E10" s="356">
        <v>0</v>
      </c>
      <c r="F10" s="357">
        <v>0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</row>
    <row r="11" spans="1:246" ht="24.95" customHeight="1">
      <c r="A11" s="358"/>
      <c r="B11" s="315" t="s">
        <v>393</v>
      </c>
      <c r="C11" s="359">
        <v>22183</v>
      </c>
      <c r="D11" s="355"/>
      <c r="E11" s="356">
        <v>22183</v>
      </c>
      <c r="F11" s="357">
        <v>0</v>
      </c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  <c r="BG11" s="346"/>
      <c r="BH11" s="346"/>
      <c r="BI11" s="346"/>
      <c r="BJ11" s="346"/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  <c r="CC11" s="346"/>
      <c r="CD11" s="346"/>
      <c r="CE11" s="346"/>
      <c r="CF11" s="346"/>
      <c r="CG11" s="346"/>
      <c r="CH11" s="346"/>
      <c r="CI11" s="346"/>
      <c r="CJ11" s="346"/>
      <c r="CK11" s="346"/>
      <c r="CL11" s="346"/>
      <c r="CM11" s="346"/>
      <c r="CN11" s="346"/>
      <c r="CO11" s="346"/>
      <c r="CP11" s="346"/>
      <c r="CQ11" s="346"/>
      <c r="CR11" s="346"/>
      <c r="CS11" s="346"/>
      <c r="CT11" s="346"/>
      <c r="CU11" s="346"/>
      <c r="CV11" s="346"/>
      <c r="CW11" s="346"/>
      <c r="CX11" s="346"/>
      <c r="CY11" s="346"/>
      <c r="CZ11" s="346"/>
      <c r="DA11" s="346"/>
      <c r="DB11" s="346"/>
      <c r="DC11" s="346"/>
      <c r="DD11" s="346"/>
      <c r="DE11" s="346"/>
      <c r="DF11" s="346"/>
      <c r="DG11" s="346"/>
      <c r="DH11" s="346"/>
      <c r="DI11" s="346"/>
      <c r="DJ11" s="346"/>
      <c r="DK11" s="346"/>
      <c r="DL11" s="346"/>
      <c r="DM11" s="346"/>
      <c r="DN11" s="346"/>
      <c r="DO11" s="346"/>
      <c r="DP11" s="346"/>
      <c r="DQ11" s="346"/>
      <c r="DR11" s="346"/>
      <c r="DS11" s="346"/>
      <c r="DT11" s="346"/>
      <c r="DU11" s="346"/>
      <c r="DV11" s="346"/>
      <c r="DW11" s="346"/>
      <c r="DX11" s="346"/>
      <c r="DY11" s="346"/>
      <c r="DZ11" s="346"/>
      <c r="EA11" s="346"/>
      <c r="EB11" s="346"/>
      <c r="EC11" s="346"/>
      <c r="ED11" s="346"/>
      <c r="EE11" s="346"/>
      <c r="EF11" s="346"/>
      <c r="EG11" s="346"/>
      <c r="EH11" s="346"/>
      <c r="EI11" s="346"/>
      <c r="EJ11" s="346"/>
      <c r="EK11" s="346"/>
      <c r="EL11" s="346"/>
      <c r="EM11" s="346"/>
      <c r="EN11" s="346"/>
      <c r="EO11" s="346"/>
      <c r="EP11" s="346"/>
      <c r="EQ11" s="346"/>
      <c r="ER11" s="346"/>
      <c r="ES11" s="346"/>
      <c r="ET11" s="346"/>
      <c r="EU11" s="346"/>
      <c r="EV11" s="346"/>
      <c r="EW11" s="346"/>
      <c r="EX11" s="346"/>
      <c r="EY11" s="346"/>
      <c r="EZ11" s="346"/>
      <c r="FA11" s="346"/>
      <c r="FB11" s="346"/>
      <c r="FC11" s="346"/>
      <c r="FD11" s="346"/>
      <c r="FE11" s="346"/>
      <c r="FF11" s="346"/>
      <c r="FG11" s="346"/>
      <c r="FH11" s="346"/>
      <c r="FI11" s="346"/>
      <c r="FJ11" s="346"/>
      <c r="FK11" s="346"/>
      <c r="FL11" s="346"/>
      <c r="FM11" s="346"/>
      <c r="FN11" s="346"/>
      <c r="FO11" s="346"/>
      <c r="FP11" s="346"/>
      <c r="FQ11" s="346"/>
      <c r="FR11" s="346"/>
      <c r="FS11" s="346"/>
      <c r="FT11" s="346"/>
      <c r="FU11" s="346"/>
      <c r="FV11" s="346"/>
      <c r="FW11" s="346"/>
      <c r="FX11" s="346"/>
      <c r="FY11" s="346"/>
      <c r="FZ11" s="346"/>
      <c r="GA11" s="346"/>
      <c r="GB11" s="346"/>
      <c r="GC11" s="346"/>
      <c r="GD11" s="346"/>
      <c r="GE11" s="346"/>
      <c r="GF11" s="346"/>
      <c r="GG11" s="346"/>
      <c r="GH11" s="346"/>
      <c r="GI11" s="346"/>
      <c r="GJ11" s="346"/>
      <c r="GK11" s="346"/>
      <c r="GL11" s="346"/>
      <c r="GM11" s="346"/>
      <c r="GN11" s="346"/>
      <c r="GO11" s="346"/>
      <c r="GP11" s="346"/>
      <c r="GQ11" s="346"/>
      <c r="GR11" s="346"/>
      <c r="GS11" s="346"/>
      <c r="GT11" s="346"/>
      <c r="GU11" s="346"/>
      <c r="GV11" s="346"/>
      <c r="GW11" s="346"/>
      <c r="GX11" s="346"/>
      <c r="GY11" s="346"/>
      <c r="GZ11" s="346"/>
      <c r="HA11" s="346"/>
      <c r="HB11" s="346"/>
      <c r="HC11" s="346"/>
      <c r="HD11" s="346"/>
      <c r="HE11" s="346"/>
      <c r="HF11" s="346"/>
      <c r="HG11" s="346"/>
      <c r="HH11" s="346"/>
      <c r="HI11" s="346"/>
      <c r="HJ11" s="346"/>
      <c r="HK11" s="346"/>
      <c r="HL11" s="346"/>
      <c r="HM11" s="346"/>
      <c r="HN11" s="346"/>
      <c r="HO11" s="346"/>
      <c r="HP11" s="346"/>
      <c r="HQ11" s="346"/>
      <c r="HR11" s="346"/>
      <c r="HS11" s="346"/>
      <c r="HT11" s="346"/>
      <c r="HU11" s="346"/>
      <c r="HV11" s="346"/>
      <c r="HW11" s="346"/>
      <c r="HX11" s="346"/>
      <c r="HY11" s="346"/>
      <c r="HZ11" s="346"/>
      <c r="IA11" s="346"/>
      <c r="IB11" s="346"/>
      <c r="IC11" s="346"/>
      <c r="ID11" s="346"/>
      <c r="IE11" s="346"/>
      <c r="IF11" s="346"/>
      <c r="IG11" s="346"/>
      <c r="IH11" s="346"/>
      <c r="II11" s="346"/>
      <c r="IJ11" s="346"/>
      <c r="IK11" s="346"/>
      <c r="IL11" s="346"/>
    </row>
    <row r="12" spans="1:246" ht="27.75" customHeight="1">
      <c r="A12" s="437" t="s">
        <v>394</v>
      </c>
      <c r="B12" s="438"/>
      <c r="C12" s="359">
        <v>965</v>
      </c>
      <c r="D12" s="355"/>
      <c r="E12" s="356">
        <v>965</v>
      </c>
      <c r="F12" s="357">
        <v>0</v>
      </c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  <c r="BQ12" s="346"/>
      <c r="BR12" s="346"/>
      <c r="BS12" s="346"/>
      <c r="BT12" s="346"/>
      <c r="BU12" s="346"/>
      <c r="BV12" s="346"/>
      <c r="BW12" s="346"/>
      <c r="BX12" s="346"/>
      <c r="BY12" s="346"/>
      <c r="BZ12" s="346"/>
      <c r="CA12" s="346"/>
      <c r="CB12" s="346"/>
      <c r="CC12" s="346"/>
      <c r="CD12" s="346"/>
      <c r="CE12" s="346"/>
      <c r="CF12" s="346"/>
      <c r="CG12" s="346"/>
      <c r="CH12" s="346"/>
      <c r="CI12" s="346"/>
      <c r="CJ12" s="346"/>
      <c r="CK12" s="346"/>
      <c r="CL12" s="346"/>
      <c r="CM12" s="346"/>
      <c r="CN12" s="346"/>
      <c r="CO12" s="346"/>
      <c r="CP12" s="346"/>
      <c r="CQ12" s="346"/>
      <c r="CR12" s="346"/>
      <c r="CS12" s="346"/>
      <c r="CT12" s="346"/>
      <c r="CU12" s="346"/>
      <c r="CV12" s="346"/>
      <c r="CW12" s="346"/>
      <c r="CX12" s="346"/>
      <c r="CY12" s="346"/>
      <c r="CZ12" s="346"/>
      <c r="DA12" s="346"/>
      <c r="DB12" s="346"/>
      <c r="DC12" s="346"/>
      <c r="DD12" s="346"/>
      <c r="DE12" s="346"/>
      <c r="DF12" s="346"/>
      <c r="DG12" s="346"/>
      <c r="DH12" s="346"/>
      <c r="DI12" s="346"/>
      <c r="DJ12" s="346"/>
      <c r="DK12" s="346"/>
      <c r="DL12" s="346"/>
      <c r="DM12" s="346"/>
      <c r="DN12" s="346"/>
      <c r="DO12" s="346"/>
      <c r="DP12" s="346"/>
      <c r="DQ12" s="346"/>
      <c r="DR12" s="346"/>
      <c r="DS12" s="346"/>
      <c r="DT12" s="346"/>
      <c r="DU12" s="346"/>
      <c r="DV12" s="346"/>
      <c r="DW12" s="346"/>
      <c r="DX12" s="346"/>
      <c r="DY12" s="346"/>
      <c r="DZ12" s="346"/>
      <c r="EA12" s="346"/>
      <c r="EB12" s="346"/>
      <c r="EC12" s="346"/>
      <c r="ED12" s="346"/>
      <c r="EE12" s="346"/>
      <c r="EF12" s="346"/>
      <c r="EG12" s="346"/>
      <c r="EH12" s="346"/>
      <c r="EI12" s="346"/>
      <c r="EJ12" s="346"/>
      <c r="EK12" s="346"/>
      <c r="EL12" s="346"/>
      <c r="EM12" s="346"/>
      <c r="EN12" s="346"/>
      <c r="EO12" s="346"/>
      <c r="EP12" s="346"/>
      <c r="EQ12" s="346"/>
      <c r="ER12" s="346"/>
      <c r="ES12" s="346"/>
      <c r="ET12" s="346"/>
      <c r="EU12" s="346"/>
      <c r="EV12" s="346"/>
      <c r="EW12" s="346"/>
      <c r="EX12" s="346"/>
      <c r="EY12" s="346"/>
      <c r="EZ12" s="346"/>
      <c r="FA12" s="346"/>
      <c r="FB12" s="346"/>
      <c r="FC12" s="346"/>
      <c r="FD12" s="346"/>
      <c r="FE12" s="346"/>
      <c r="FF12" s="346"/>
      <c r="FG12" s="346"/>
      <c r="FH12" s="346"/>
      <c r="FI12" s="346"/>
      <c r="FJ12" s="346"/>
      <c r="FK12" s="346"/>
      <c r="FL12" s="346"/>
      <c r="FM12" s="346"/>
      <c r="FN12" s="346"/>
      <c r="FO12" s="346"/>
      <c r="FP12" s="346"/>
      <c r="FQ12" s="346"/>
      <c r="FR12" s="346"/>
      <c r="FS12" s="346"/>
      <c r="FT12" s="346"/>
      <c r="FU12" s="346"/>
      <c r="FV12" s="346"/>
      <c r="FW12" s="346"/>
      <c r="FX12" s="346"/>
      <c r="FY12" s="346"/>
      <c r="FZ12" s="346"/>
      <c r="GA12" s="346"/>
      <c r="GB12" s="346"/>
      <c r="GC12" s="346"/>
      <c r="GD12" s="346"/>
      <c r="GE12" s="346"/>
      <c r="GF12" s="346"/>
      <c r="GG12" s="346"/>
      <c r="GH12" s="346"/>
      <c r="GI12" s="346"/>
      <c r="GJ12" s="346"/>
      <c r="GK12" s="346"/>
      <c r="GL12" s="346"/>
      <c r="GM12" s="346"/>
      <c r="GN12" s="346"/>
      <c r="GO12" s="346"/>
      <c r="GP12" s="346"/>
      <c r="GQ12" s="346"/>
      <c r="GR12" s="346"/>
      <c r="GS12" s="346"/>
      <c r="GT12" s="346"/>
      <c r="GU12" s="346"/>
      <c r="GV12" s="346"/>
      <c r="GW12" s="346"/>
      <c r="GX12" s="346"/>
      <c r="GY12" s="346"/>
      <c r="GZ12" s="346"/>
      <c r="HA12" s="346"/>
      <c r="HB12" s="346"/>
      <c r="HC12" s="346"/>
      <c r="HD12" s="346"/>
      <c r="HE12" s="346"/>
      <c r="HF12" s="346"/>
      <c r="HG12" s="346"/>
      <c r="HH12" s="346"/>
      <c r="HI12" s="346"/>
      <c r="HJ12" s="346"/>
      <c r="HK12" s="346"/>
      <c r="HL12" s="346"/>
      <c r="HM12" s="346"/>
      <c r="HN12" s="346"/>
      <c r="HO12" s="346"/>
      <c r="HP12" s="346"/>
      <c r="HQ12" s="346"/>
      <c r="HR12" s="346"/>
      <c r="HS12" s="346"/>
      <c r="HT12" s="346"/>
      <c r="HU12" s="346"/>
      <c r="HV12" s="346"/>
      <c r="HW12" s="346"/>
      <c r="HX12" s="346"/>
      <c r="HY12" s="346"/>
      <c r="HZ12" s="346"/>
      <c r="IA12" s="346"/>
      <c r="IB12" s="346"/>
      <c r="IC12" s="346"/>
      <c r="ID12" s="346"/>
      <c r="IE12" s="346"/>
      <c r="IF12" s="346"/>
      <c r="IG12" s="346"/>
      <c r="IH12" s="346"/>
      <c r="II12" s="346"/>
      <c r="IJ12" s="346"/>
      <c r="IK12" s="346"/>
      <c r="IL12" s="346"/>
    </row>
    <row r="13" spans="1:246" ht="24.95" customHeight="1">
      <c r="A13" s="437" t="s">
        <v>395</v>
      </c>
      <c r="B13" s="438"/>
      <c r="C13" s="354">
        <v>47407</v>
      </c>
      <c r="D13" s="355">
        <v>58026</v>
      </c>
      <c r="E13" s="356">
        <v>105433</v>
      </c>
      <c r="F13" s="357">
        <v>1.2239964562195456</v>
      </c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  <c r="BJ13" s="344"/>
      <c r="BK13" s="344"/>
      <c r="BL13" s="344"/>
      <c r="BM13" s="344"/>
      <c r="BN13" s="344"/>
      <c r="BO13" s="344"/>
      <c r="BP13" s="344"/>
      <c r="BQ13" s="344"/>
      <c r="BR13" s="344"/>
      <c r="BS13" s="344"/>
      <c r="BT13" s="344"/>
      <c r="BU13" s="344"/>
      <c r="BV13" s="344"/>
      <c r="BW13" s="344"/>
      <c r="BX13" s="344"/>
      <c r="BY13" s="344"/>
      <c r="BZ13" s="344"/>
      <c r="CA13" s="344"/>
      <c r="CB13" s="344"/>
      <c r="CC13" s="344"/>
      <c r="CD13" s="344"/>
      <c r="CE13" s="344"/>
      <c r="CF13" s="344"/>
      <c r="CG13" s="344"/>
      <c r="CH13" s="344"/>
      <c r="CI13" s="344"/>
      <c r="CJ13" s="344"/>
      <c r="CK13" s="344"/>
      <c r="CL13" s="344"/>
      <c r="CM13" s="344"/>
      <c r="CN13" s="344"/>
      <c r="CO13" s="344"/>
      <c r="CP13" s="344"/>
      <c r="CQ13" s="344"/>
      <c r="CR13" s="344"/>
      <c r="CS13" s="344"/>
      <c r="CT13" s="344"/>
      <c r="CU13" s="344"/>
      <c r="CV13" s="344"/>
      <c r="CW13" s="344"/>
      <c r="CX13" s="344"/>
      <c r="CY13" s="344"/>
      <c r="CZ13" s="344"/>
      <c r="DA13" s="344"/>
      <c r="DB13" s="344"/>
      <c r="DC13" s="344"/>
      <c r="DD13" s="344"/>
      <c r="DE13" s="344"/>
      <c r="DF13" s="344"/>
      <c r="DG13" s="344"/>
      <c r="DH13" s="344"/>
      <c r="DI13" s="344"/>
      <c r="DJ13" s="344"/>
      <c r="DK13" s="344"/>
      <c r="DL13" s="344"/>
      <c r="DM13" s="344"/>
      <c r="DN13" s="344"/>
      <c r="DO13" s="344"/>
      <c r="DP13" s="344"/>
      <c r="DQ13" s="344"/>
      <c r="DR13" s="344"/>
      <c r="DS13" s="344"/>
      <c r="DT13" s="344"/>
      <c r="DU13" s="344"/>
      <c r="DV13" s="344"/>
      <c r="DW13" s="344"/>
      <c r="DX13" s="344"/>
      <c r="DY13" s="344"/>
      <c r="DZ13" s="344"/>
      <c r="EA13" s="344"/>
      <c r="EB13" s="344"/>
      <c r="EC13" s="344"/>
      <c r="ED13" s="344"/>
      <c r="EE13" s="344"/>
      <c r="EF13" s="344"/>
      <c r="EG13" s="344"/>
      <c r="EH13" s="344"/>
      <c r="EI13" s="344"/>
      <c r="EJ13" s="344"/>
      <c r="EK13" s="344"/>
      <c r="EL13" s="344"/>
      <c r="EM13" s="344"/>
      <c r="EN13" s="344"/>
      <c r="EO13" s="344"/>
      <c r="EP13" s="344"/>
      <c r="EQ13" s="344"/>
      <c r="ER13" s="344"/>
      <c r="ES13" s="344"/>
      <c r="ET13" s="344"/>
      <c r="EU13" s="344"/>
      <c r="EV13" s="344"/>
      <c r="EW13" s="344"/>
      <c r="EX13" s="344"/>
      <c r="EY13" s="344"/>
      <c r="EZ13" s="344"/>
      <c r="FA13" s="344"/>
      <c r="FB13" s="344"/>
      <c r="FC13" s="344"/>
      <c r="FD13" s="344"/>
      <c r="FE13" s="344"/>
      <c r="FF13" s="344"/>
      <c r="FG13" s="344"/>
      <c r="FH13" s="344"/>
      <c r="FI13" s="344"/>
      <c r="FJ13" s="344"/>
      <c r="FK13" s="344"/>
      <c r="FL13" s="344"/>
      <c r="FM13" s="344"/>
      <c r="FN13" s="344"/>
      <c r="FO13" s="344"/>
      <c r="FP13" s="344"/>
      <c r="FQ13" s="344"/>
      <c r="FR13" s="344"/>
      <c r="FS13" s="344"/>
      <c r="FT13" s="344"/>
      <c r="FU13" s="344"/>
      <c r="FV13" s="344"/>
      <c r="FW13" s="344"/>
      <c r="FX13" s="344"/>
      <c r="FY13" s="344"/>
      <c r="FZ13" s="344"/>
      <c r="GA13" s="344"/>
      <c r="GB13" s="344"/>
      <c r="GC13" s="344"/>
      <c r="GD13" s="344"/>
      <c r="GE13" s="344"/>
      <c r="GF13" s="344"/>
      <c r="GG13" s="344"/>
      <c r="GH13" s="344"/>
      <c r="GI13" s="344"/>
      <c r="GJ13" s="344"/>
      <c r="GK13" s="344"/>
      <c r="GL13" s="344"/>
      <c r="GM13" s="344"/>
      <c r="GN13" s="344"/>
      <c r="GO13" s="344"/>
      <c r="GP13" s="344"/>
      <c r="GQ13" s="344"/>
      <c r="GR13" s="344"/>
      <c r="GS13" s="344"/>
      <c r="GT13" s="344"/>
      <c r="GU13" s="344"/>
      <c r="GV13" s="344"/>
      <c r="GW13" s="344"/>
      <c r="GX13" s="344"/>
      <c r="GY13" s="344"/>
      <c r="GZ13" s="344"/>
      <c r="HA13" s="344"/>
      <c r="HB13" s="344"/>
      <c r="HC13" s="344"/>
      <c r="HD13" s="344"/>
      <c r="HE13" s="344"/>
      <c r="HF13" s="344"/>
      <c r="HG13" s="344"/>
      <c r="HH13" s="344"/>
      <c r="HI13" s="344"/>
      <c r="HJ13" s="344"/>
      <c r="HK13" s="344"/>
      <c r="HL13" s="344"/>
      <c r="HM13" s="344"/>
      <c r="HN13" s="344"/>
      <c r="HO13" s="344"/>
      <c r="HP13" s="344"/>
      <c r="HQ13" s="344"/>
      <c r="HR13" s="344"/>
      <c r="HS13" s="344"/>
      <c r="HT13" s="344"/>
      <c r="HU13" s="344"/>
      <c r="HV13" s="344"/>
      <c r="HW13" s="344"/>
      <c r="HX13" s="344"/>
      <c r="HY13" s="344"/>
      <c r="HZ13" s="344"/>
      <c r="IA13" s="344"/>
      <c r="IB13" s="344"/>
      <c r="IC13" s="344"/>
      <c r="ID13" s="344"/>
      <c r="IE13" s="344"/>
      <c r="IF13" s="344"/>
      <c r="IG13" s="344"/>
      <c r="IH13" s="344"/>
      <c r="II13" s="344"/>
      <c r="IJ13" s="344"/>
      <c r="IK13" s="344"/>
      <c r="IL13" s="344"/>
    </row>
    <row r="14" spans="1:246" ht="24.95" customHeight="1">
      <c r="A14" s="437" t="s">
        <v>390</v>
      </c>
      <c r="B14" s="438"/>
      <c r="C14" s="359">
        <v>47392</v>
      </c>
      <c r="D14" s="355">
        <v>40762</v>
      </c>
      <c r="E14" s="356">
        <v>88154</v>
      </c>
      <c r="F14" s="357">
        <v>0.86010297096556376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346"/>
      <c r="AP14" s="346"/>
      <c r="AQ14" s="346"/>
      <c r="AR14" s="346"/>
      <c r="AS14" s="346"/>
      <c r="AT14" s="346"/>
      <c r="AU14" s="346"/>
      <c r="AV14" s="346"/>
      <c r="AW14" s="346"/>
      <c r="AX14" s="346"/>
      <c r="AY14" s="346"/>
      <c r="AZ14" s="346"/>
      <c r="BA14" s="346"/>
      <c r="BB14" s="346"/>
      <c r="BC14" s="346"/>
      <c r="BD14" s="346"/>
      <c r="BE14" s="346"/>
      <c r="BF14" s="346"/>
      <c r="BG14" s="346"/>
      <c r="BH14" s="346"/>
      <c r="BI14" s="346"/>
      <c r="BJ14" s="346"/>
      <c r="BK14" s="346"/>
      <c r="BL14" s="346"/>
      <c r="BM14" s="346"/>
      <c r="BN14" s="346"/>
      <c r="BO14" s="346"/>
      <c r="BP14" s="346"/>
      <c r="BQ14" s="346"/>
      <c r="BR14" s="346"/>
      <c r="BS14" s="346"/>
      <c r="BT14" s="346"/>
      <c r="BU14" s="346"/>
      <c r="BV14" s="346"/>
      <c r="BW14" s="346"/>
      <c r="BX14" s="346"/>
      <c r="BY14" s="346"/>
      <c r="BZ14" s="346"/>
      <c r="CA14" s="346"/>
      <c r="CB14" s="346"/>
      <c r="CC14" s="346"/>
      <c r="CD14" s="346"/>
      <c r="CE14" s="346"/>
      <c r="CF14" s="346"/>
      <c r="CG14" s="346"/>
      <c r="CH14" s="346"/>
      <c r="CI14" s="346"/>
      <c r="CJ14" s="346"/>
      <c r="CK14" s="346"/>
      <c r="CL14" s="346"/>
      <c r="CM14" s="346"/>
      <c r="CN14" s="346"/>
      <c r="CO14" s="346"/>
      <c r="CP14" s="346"/>
      <c r="CQ14" s="346"/>
      <c r="CR14" s="346"/>
      <c r="CS14" s="346"/>
      <c r="CT14" s="346"/>
      <c r="CU14" s="346"/>
      <c r="CV14" s="346"/>
      <c r="CW14" s="346"/>
      <c r="CX14" s="346"/>
      <c r="CY14" s="346"/>
      <c r="CZ14" s="346"/>
      <c r="DA14" s="346"/>
      <c r="DB14" s="346"/>
      <c r="DC14" s="346"/>
      <c r="DD14" s="346"/>
      <c r="DE14" s="346"/>
      <c r="DF14" s="346"/>
      <c r="DG14" s="346"/>
      <c r="DH14" s="346"/>
      <c r="DI14" s="346"/>
      <c r="DJ14" s="346"/>
      <c r="DK14" s="346"/>
      <c r="DL14" s="346"/>
      <c r="DM14" s="346"/>
      <c r="DN14" s="346"/>
      <c r="DO14" s="346"/>
      <c r="DP14" s="346"/>
      <c r="DQ14" s="346"/>
      <c r="DR14" s="346"/>
      <c r="DS14" s="346"/>
      <c r="DT14" s="346"/>
      <c r="DU14" s="346"/>
      <c r="DV14" s="346"/>
      <c r="DW14" s="346"/>
      <c r="DX14" s="346"/>
      <c r="DY14" s="346"/>
      <c r="DZ14" s="346"/>
      <c r="EA14" s="346"/>
      <c r="EB14" s="346"/>
      <c r="EC14" s="346"/>
      <c r="ED14" s="346"/>
      <c r="EE14" s="346"/>
      <c r="EF14" s="346"/>
      <c r="EG14" s="346"/>
      <c r="EH14" s="346"/>
      <c r="EI14" s="346"/>
      <c r="EJ14" s="346"/>
      <c r="EK14" s="346"/>
      <c r="EL14" s="346"/>
      <c r="EM14" s="346"/>
      <c r="EN14" s="346"/>
      <c r="EO14" s="346"/>
      <c r="EP14" s="346"/>
      <c r="EQ14" s="346"/>
      <c r="ER14" s="346"/>
      <c r="ES14" s="346"/>
      <c r="ET14" s="346"/>
      <c r="EU14" s="346"/>
      <c r="EV14" s="346"/>
      <c r="EW14" s="346"/>
      <c r="EX14" s="346"/>
      <c r="EY14" s="346"/>
      <c r="EZ14" s="346"/>
      <c r="FA14" s="346"/>
      <c r="FB14" s="346"/>
      <c r="FC14" s="346"/>
      <c r="FD14" s="346"/>
      <c r="FE14" s="346"/>
      <c r="FF14" s="346"/>
      <c r="FG14" s="346"/>
      <c r="FH14" s="346"/>
      <c r="FI14" s="346"/>
      <c r="FJ14" s="346"/>
      <c r="FK14" s="346"/>
      <c r="FL14" s="346"/>
      <c r="FM14" s="346"/>
      <c r="FN14" s="346"/>
      <c r="FO14" s="346"/>
      <c r="FP14" s="346"/>
      <c r="FQ14" s="346"/>
      <c r="FR14" s="346"/>
      <c r="FS14" s="346"/>
      <c r="FT14" s="346"/>
      <c r="FU14" s="346"/>
      <c r="FV14" s="346"/>
      <c r="FW14" s="346"/>
      <c r="FX14" s="346"/>
      <c r="FY14" s="346"/>
      <c r="FZ14" s="346"/>
      <c r="GA14" s="346"/>
      <c r="GB14" s="346"/>
      <c r="GC14" s="346"/>
      <c r="GD14" s="346"/>
      <c r="GE14" s="346"/>
      <c r="GF14" s="346"/>
      <c r="GG14" s="346"/>
      <c r="GH14" s="346"/>
      <c r="GI14" s="346"/>
      <c r="GJ14" s="346"/>
      <c r="GK14" s="346"/>
      <c r="GL14" s="346"/>
      <c r="GM14" s="346"/>
      <c r="GN14" s="346"/>
      <c r="GO14" s="346"/>
      <c r="GP14" s="346"/>
      <c r="GQ14" s="346"/>
      <c r="GR14" s="346"/>
      <c r="GS14" s="346"/>
      <c r="GT14" s="346"/>
      <c r="GU14" s="346"/>
      <c r="GV14" s="346"/>
      <c r="GW14" s="346"/>
      <c r="GX14" s="346"/>
      <c r="GY14" s="346"/>
      <c r="GZ14" s="346"/>
      <c r="HA14" s="346"/>
      <c r="HB14" s="346"/>
      <c r="HC14" s="346"/>
      <c r="HD14" s="346"/>
      <c r="HE14" s="346"/>
      <c r="HF14" s="346"/>
      <c r="HG14" s="346"/>
      <c r="HH14" s="346"/>
      <c r="HI14" s="346"/>
      <c r="HJ14" s="346"/>
      <c r="HK14" s="346"/>
      <c r="HL14" s="346"/>
      <c r="HM14" s="346"/>
      <c r="HN14" s="346"/>
      <c r="HO14" s="346"/>
      <c r="HP14" s="346"/>
      <c r="HQ14" s="346"/>
      <c r="HR14" s="346"/>
      <c r="HS14" s="346"/>
      <c r="HT14" s="346"/>
      <c r="HU14" s="346"/>
      <c r="HV14" s="346"/>
      <c r="HW14" s="346"/>
      <c r="HX14" s="346"/>
      <c r="HY14" s="346"/>
      <c r="HZ14" s="346"/>
      <c r="IA14" s="346"/>
      <c r="IB14" s="346"/>
      <c r="IC14" s="346"/>
      <c r="ID14" s="346"/>
      <c r="IE14" s="346"/>
      <c r="IF14" s="346"/>
      <c r="IG14" s="346"/>
      <c r="IH14" s="346"/>
      <c r="II14" s="346"/>
      <c r="IJ14" s="346"/>
      <c r="IK14" s="346"/>
      <c r="IL14" s="346"/>
    </row>
    <row r="15" spans="1:246" ht="24.95" customHeight="1">
      <c r="A15" s="352" t="s">
        <v>387</v>
      </c>
      <c r="B15" s="315" t="s">
        <v>396</v>
      </c>
      <c r="C15" s="359">
        <v>47392</v>
      </c>
      <c r="D15" s="355">
        <v>40762</v>
      </c>
      <c r="E15" s="356">
        <v>88154</v>
      </c>
      <c r="F15" s="357">
        <v>0.86010297096556376</v>
      </c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6"/>
      <c r="BT15" s="346"/>
      <c r="BU15" s="346"/>
      <c r="BV15" s="346"/>
      <c r="BW15" s="346"/>
      <c r="BX15" s="346"/>
      <c r="BY15" s="346"/>
      <c r="BZ15" s="346"/>
      <c r="CA15" s="346"/>
      <c r="CB15" s="346"/>
      <c r="CC15" s="346"/>
      <c r="CD15" s="346"/>
      <c r="CE15" s="346"/>
      <c r="CF15" s="346"/>
      <c r="CG15" s="346"/>
      <c r="CH15" s="346"/>
      <c r="CI15" s="346"/>
      <c r="CJ15" s="346"/>
      <c r="CK15" s="346"/>
      <c r="CL15" s="346"/>
      <c r="CM15" s="346"/>
      <c r="CN15" s="346"/>
      <c r="CO15" s="346"/>
      <c r="CP15" s="346"/>
      <c r="CQ15" s="346"/>
      <c r="CR15" s="346"/>
      <c r="CS15" s="346"/>
      <c r="CT15" s="346"/>
      <c r="CU15" s="346"/>
      <c r="CV15" s="346"/>
      <c r="CW15" s="346"/>
      <c r="CX15" s="346"/>
      <c r="CY15" s="346"/>
      <c r="CZ15" s="346"/>
      <c r="DA15" s="346"/>
      <c r="DB15" s="346"/>
      <c r="DC15" s="346"/>
      <c r="DD15" s="346"/>
      <c r="DE15" s="346"/>
      <c r="DF15" s="346"/>
      <c r="DG15" s="346"/>
      <c r="DH15" s="346"/>
      <c r="DI15" s="346"/>
      <c r="DJ15" s="346"/>
      <c r="DK15" s="346"/>
      <c r="DL15" s="346"/>
      <c r="DM15" s="346"/>
      <c r="DN15" s="346"/>
      <c r="DO15" s="346"/>
      <c r="DP15" s="346"/>
      <c r="DQ15" s="346"/>
      <c r="DR15" s="346"/>
      <c r="DS15" s="346"/>
      <c r="DT15" s="346"/>
      <c r="DU15" s="346"/>
      <c r="DV15" s="346"/>
      <c r="DW15" s="346"/>
      <c r="DX15" s="346"/>
      <c r="DY15" s="346"/>
      <c r="DZ15" s="346"/>
      <c r="EA15" s="346"/>
      <c r="EB15" s="346"/>
      <c r="EC15" s="346"/>
      <c r="ED15" s="346"/>
      <c r="EE15" s="346"/>
      <c r="EF15" s="346"/>
      <c r="EG15" s="346"/>
      <c r="EH15" s="346"/>
      <c r="EI15" s="346"/>
      <c r="EJ15" s="346"/>
      <c r="EK15" s="346"/>
      <c r="EL15" s="346"/>
      <c r="EM15" s="346"/>
      <c r="EN15" s="346"/>
      <c r="EO15" s="346"/>
      <c r="EP15" s="346"/>
      <c r="EQ15" s="346"/>
      <c r="ER15" s="346"/>
      <c r="ES15" s="346"/>
      <c r="ET15" s="346"/>
      <c r="EU15" s="346"/>
      <c r="EV15" s="346"/>
      <c r="EW15" s="346"/>
      <c r="EX15" s="346"/>
      <c r="EY15" s="346"/>
      <c r="EZ15" s="346"/>
      <c r="FA15" s="346"/>
      <c r="FB15" s="346"/>
      <c r="FC15" s="346"/>
      <c r="FD15" s="346"/>
      <c r="FE15" s="346"/>
      <c r="FF15" s="346"/>
      <c r="FG15" s="346"/>
      <c r="FH15" s="346"/>
      <c r="FI15" s="346"/>
      <c r="FJ15" s="346"/>
      <c r="FK15" s="346"/>
      <c r="FL15" s="346"/>
      <c r="FM15" s="346"/>
      <c r="FN15" s="346"/>
      <c r="FO15" s="346"/>
      <c r="FP15" s="346"/>
      <c r="FQ15" s="346"/>
      <c r="FR15" s="346"/>
      <c r="FS15" s="346"/>
      <c r="FT15" s="346"/>
      <c r="FU15" s="346"/>
      <c r="FV15" s="346"/>
      <c r="FW15" s="346"/>
      <c r="FX15" s="346"/>
      <c r="FY15" s="346"/>
      <c r="FZ15" s="346"/>
      <c r="GA15" s="346"/>
      <c r="GB15" s="346"/>
      <c r="GC15" s="346"/>
      <c r="GD15" s="346"/>
      <c r="GE15" s="346"/>
      <c r="GF15" s="346"/>
      <c r="GG15" s="346"/>
      <c r="GH15" s="346"/>
      <c r="GI15" s="346"/>
      <c r="GJ15" s="346"/>
      <c r="GK15" s="346"/>
      <c r="GL15" s="346"/>
      <c r="GM15" s="346"/>
      <c r="GN15" s="346"/>
      <c r="GO15" s="346"/>
      <c r="GP15" s="346"/>
      <c r="GQ15" s="346"/>
      <c r="GR15" s="346"/>
      <c r="GS15" s="346"/>
      <c r="GT15" s="346"/>
      <c r="GU15" s="346"/>
      <c r="GV15" s="346"/>
      <c r="GW15" s="346"/>
      <c r="GX15" s="346"/>
      <c r="GY15" s="346"/>
      <c r="GZ15" s="346"/>
      <c r="HA15" s="346"/>
      <c r="HB15" s="346"/>
      <c r="HC15" s="346"/>
      <c r="HD15" s="346"/>
      <c r="HE15" s="346"/>
      <c r="HF15" s="346"/>
      <c r="HG15" s="346"/>
      <c r="HH15" s="346"/>
      <c r="HI15" s="346"/>
      <c r="HJ15" s="346"/>
      <c r="HK15" s="346"/>
      <c r="HL15" s="346"/>
      <c r="HM15" s="346"/>
      <c r="HN15" s="346"/>
      <c r="HO15" s="346"/>
      <c r="HP15" s="346"/>
      <c r="HQ15" s="346"/>
      <c r="HR15" s="346"/>
      <c r="HS15" s="346"/>
      <c r="HT15" s="346"/>
      <c r="HU15" s="346"/>
      <c r="HV15" s="346"/>
      <c r="HW15" s="346"/>
      <c r="HX15" s="346"/>
      <c r="HY15" s="346"/>
      <c r="HZ15" s="346"/>
      <c r="IA15" s="346"/>
      <c r="IB15" s="346"/>
      <c r="IC15" s="346"/>
      <c r="ID15" s="346"/>
      <c r="IE15" s="346"/>
      <c r="IF15" s="346"/>
      <c r="IG15" s="346"/>
      <c r="IH15" s="346"/>
      <c r="II15" s="346"/>
      <c r="IJ15" s="346"/>
      <c r="IK15" s="346"/>
      <c r="IL15" s="346"/>
    </row>
    <row r="16" spans="1:246" ht="32.25" customHeight="1">
      <c r="A16" s="437" t="s">
        <v>397</v>
      </c>
      <c r="B16" s="438"/>
      <c r="C16" s="359">
        <v>15</v>
      </c>
      <c r="D16" s="355"/>
      <c r="E16" s="356">
        <v>15</v>
      </c>
      <c r="F16" s="357">
        <v>0</v>
      </c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346"/>
      <c r="BF16" s="346"/>
      <c r="BG16" s="346"/>
      <c r="BH16" s="346"/>
      <c r="BI16" s="346"/>
      <c r="BJ16" s="346"/>
      <c r="BK16" s="346"/>
      <c r="BL16" s="346"/>
      <c r="BM16" s="346"/>
      <c r="BN16" s="346"/>
      <c r="BO16" s="346"/>
      <c r="BP16" s="346"/>
      <c r="BQ16" s="346"/>
      <c r="BR16" s="346"/>
      <c r="BS16" s="346"/>
      <c r="BT16" s="346"/>
      <c r="BU16" s="346"/>
      <c r="BV16" s="346"/>
      <c r="BW16" s="346"/>
      <c r="BX16" s="346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6"/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6"/>
      <c r="DA16" s="346"/>
      <c r="DB16" s="346"/>
      <c r="DC16" s="346"/>
      <c r="DD16" s="346"/>
      <c r="DE16" s="346"/>
      <c r="DF16" s="346"/>
      <c r="DG16" s="346"/>
      <c r="DH16" s="346"/>
      <c r="DI16" s="346"/>
      <c r="DJ16" s="346"/>
      <c r="DK16" s="346"/>
      <c r="DL16" s="346"/>
      <c r="DM16" s="346"/>
      <c r="DN16" s="346"/>
      <c r="DO16" s="346"/>
      <c r="DP16" s="346"/>
      <c r="DQ16" s="346"/>
      <c r="DR16" s="346"/>
      <c r="DS16" s="346"/>
      <c r="DT16" s="346"/>
      <c r="DU16" s="346"/>
      <c r="DV16" s="346"/>
      <c r="DW16" s="346"/>
      <c r="DX16" s="346"/>
      <c r="DY16" s="346"/>
      <c r="DZ16" s="346"/>
      <c r="EA16" s="346"/>
      <c r="EB16" s="346"/>
      <c r="EC16" s="346"/>
      <c r="ED16" s="346"/>
      <c r="EE16" s="346"/>
      <c r="EF16" s="346"/>
      <c r="EG16" s="346"/>
      <c r="EH16" s="346"/>
      <c r="EI16" s="346"/>
      <c r="EJ16" s="346"/>
      <c r="EK16" s="346"/>
      <c r="EL16" s="346"/>
      <c r="EM16" s="346"/>
      <c r="EN16" s="346"/>
      <c r="EO16" s="346"/>
      <c r="EP16" s="346"/>
      <c r="EQ16" s="346"/>
      <c r="ER16" s="346"/>
      <c r="ES16" s="346"/>
      <c r="ET16" s="346"/>
      <c r="EU16" s="346"/>
      <c r="EV16" s="346"/>
      <c r="EW16" s="346"/>
      <c r="EX16" s="346"/>
      <c r="EY16" s="346"/>
      <c r="EZ16" s="346"/>
      <c r="FA16" s="346"/>
      <c r="FB16" s="346"/>
      <c r="FC16" s="346"/>
      <c r="FD16" s="346"/>
      <c r="FE16" s="346"/>
      <c r="FF16" s="346"/>
      <c r="FG16" s="346"/>
      <c r="FH16" s="346"/>
      <c r="FI16" s="346"/>
      <c r="FJ16" s="346"/>
      <c r="FK16" s="346"/>
      <c r="FL16" s="346"/>
      <c r="FM16" s="346"/>
      <c r="FN16" s="346"/>
      <c r="FO16" s="346"/>
      <c r="FP16" s="346"/>
      <c r="FQ16" s="346"/>
      <c r="FR16" s="346"/>
      <c r="FS16" s="346"/>
      <c r="FT16" s="346"/>
      <c r="FU16" s="346"/>
      <c r="FV16" s="346"/>
      <c r="FW16" s="346"/>
      <c r="FX16" s="346"/>
      <c r="FY16" s="346"/>
      <c r="FZ16" s="346"/>
      <c r="GA16" s="346"/>
      <c r="GB16" s="346"/>
      <c r="GC16" s="346"/>
      <c r="GD16" s="346"/>
      <c r="GE16" s="346"/>
      <c r="GF16" s="346"/>
      <c r="GG16" s="346"/>
      <c r="GH16" s="346"/>
      <c r="GI16" s="346"/>
      <c r="GJ16" s="346"/>
      <c r="GK16" s="346"/>
      <c r="GL16" s="346"/>
      <c r="GM16" s="346"/>
      <c r="GN16" s="346"/>
      <c r="GO16" s="346"/>
      <c r="GP16" s="346"/>
      <c r="GQ16" s="346"/>
      <c r="GR16" s="346"/>
      <c r="GS16" s="346"/>
      <c r="GT16" s="346"/>
      <c r="GU16" s="346"/>
      <c r="GV16" s="346"/>
      <c r="GW16" s="346"/>
      <c r="GX16" s="346"/>
      <c r="GY16" s="346"/>
      <c r="GZ16" s="346"/>
      <c r="HA16" s="346"/>
      <c r="HB16" s="346"/>
      <c r="HC16" s="346"/>
      <c r="HD16" s="346"/>
      <c r="HE16" s="346"/>
      <c r="HF16" s="346"/>
      <c r="HG16" s="346"/>
      <c r="HH16" s="346"/>
      <c r="HI16" s="346"/>
      <c r="HJ16" s="346"/>
      <c r="HK16" s="346"/>
      <c r="HL16" s="346"/>
      <c r="HM16" s="346"/>
      <c r="HN16" s="346"/>
      <c r="HO16" s="346"/>
      <c r="HP16" s="346"/>
      <c r="HQ16" s="346"/>
      <c r="HR16" s="346"/>
      <c r="HS16" s="346"/>
      <c r="HT16" s="346"/>
      <c r="HU16" s="346"/>
      <c r="HV16" s="346"/>
      <c r="HW16" s="346"/>
      <c r="HX16" s="346"/>
      <c r="HY16" s="346"/>
      <c r="HZ16" s="346"/>
      <c r="IA16" s="346"/>
      <c r="IB16" s="346"/>
      <c r="IC16" s="346"/>
      <c r="ID16" s="346"/>
      <c r="IE16" s="346"/>
      <c r="IF16" s="346"/>
      <c r="IG16" s="346"/>
      <c r="IH16" s="346"/>
      <c r="II16" s="346"/>
      <c r="IJ16" s="346"/>
      <c r="IK16" s="346"/>
      <c r="IL16" s="346"/>
    </row>
    <row r="17" spans="1:6" ht="24.95" customHeight="1">
      <c r="A17" s="437" t="s">
        <v>398</v>
      </c>
      <c r="B17" s="438"/>
      <c r="C17" s="359">
        <v>6579</v>
      </c>
      <c r="D17" s="355">
        <v>6869</v>
      </c>
      <c r="E17" s="356">
        <v>13448</v>
      </c>
      <c r="F17" s="357">
        <v>1.0440796473628211</v>
      </c>
    </row>
    <row r="18" spans="1:6" ht="24.95" customHeight="1">
      <c r="A18" s="437" t="s">
        <v>399</v>
      </c>
      <c r="B18" s="438"/>
      <c r="C18" s="354">
        <v>5971</v>
      </c>
      <c r="D18" s="355"/>
      <c r="E18" s="356">
        <v>5971</v>
      </c>
      <c r="F18" s="357">
        <v>0</v>
      </c>
    </row>
    <row r="19" spans="1:6" ht="24.95" customHeight="1">
      <c r="A19" s="352" t="s">
        <v>387</v>
      </c>
      <c r="B19" s="315" t="s">
        <v>400</v>
      </c>
      <c r="C19" s="359">
        <v>3210</v>
      </c>
      <c r="D19" s="355">
        <v>1490</v>
      </c>
      <c r="E19" s="356">
        <v>4700</v>
      </c>
      <c r="F19" s="357">
        <v>0.46417445482866043</v>
      </c>
    </row>
    <row r="20" spans="1:6" ht="24.95" customHeight="1">
      <c r="A20" s="352"/>
      <c r="B20" s="315" t="s">
        <v>401</v>
      </c>
      <c r="C20" s="359">
        <v>770</v>
      </c>
      <c r="D20" s="355"/>
      <c r="E20" s="356">
        <v>770</v>
      </c>
      <c r="F20" s="357">
        <v>0</v>
      </c>
    </row>
    <row r="21" spans="1:6" ht="24.95" customHeight="1">
      <c r="A21" s="352"/>
      <c r="B21" s="315" t="s">
        <v>393</v>
      </c>
      <c r="C21" s="359">
        <v>10</v>
      </c>
      <c r="D21" s="355"/>
      <c r="E21" s="356">
        <v>10</v>
      </c>
      <c r="F21" s="357">
        <v>0</v>
      </c>
    </row>
    <row r="22" spans="1:6" ht="24.95" customHeight="1">
      <c r="A22" s="352"/>
      <c r="B22" s="315" t="s">
        <v>402</v>
      </c>
      <c r="C22" s="359">
        <v>20</v>
      </c>
      <c r="D22" s="355"/>
      <c r="E22" s="356">
        <v>20</v>
      </c>
      <c r="F22" s="357">
        <v>0</v>
      </c>
    </row>
    <row r="23" spans="1:6" ht="24.95" customHeight="1">
      <c r="A23" s="352"/>
      <c r="B23" s="360" t="s">
        <v>403</v>
      </c>
      <c r="C23" s="359">
        <v>503</v>
      </c>
      <c r="D23" s="355"/>
      <c r="E23" s="356">
        <v>503</v>
      </c>
      <c r="F23" s="357">
        <v>0</v>
      </c>
    </row>
    <row r="24" spans="1:6" ht="24.95" customHeight="1">
      <c r="A24" s="437" t="s">
        <v>404</v>
      </c>
      <c r="B24" s="438"/>
      <c r="C24" s="359">
        <v>608</v>
      </c>
      <c r="D24" s="355"/>
      <c r="E24" s="356">
        <v>608</v>
      </c>
      <c r="F24" s="357">
        <v>0</v>
      </c>
    </row>
    <row r="25" spans="1:6" ht="36" customHeight="1">
      <c r="A25" s="435" t="s">
        <v>405</v>
      </c>
      <c r="B25" s="436"/>
      <c r="C25" s="354">
        <v>186948</v>
      </c>
      <c r="D25" s="355">
        <v>3559</v>
      </c>
      <c r="E25" s="356">
        <v>190507</v>
      </c>
      <c r="F25" s="357">
        <v>1.9037379378222821E-2</v>
      </c>
    </row>
    <row r="26" spans="1:6" ht="24.95" customHeight="1">
      <c r="A26" s="437" t="s">
        <v>406</v>
      </c>
      <c r="B26" s="438"/>
      <c r="C26" s="359">
        <v>186948</v>
      </c>
      <c r="D26" s="355">
        <v>3559</v>
      </c>
      <c r="E26" s="356">
        <v>190507</v>
      </c>
      <c r="F26" s="357">
        <v>1.9037379378222821E-2</v>
      </c>
    </row>
    <row r="27" spans="1:6" ht="24.95" customHeight="1">
      <c r="A27" s="352" t="s">
        <v>387</v>
      </c>
      <c r="B27" s="315" t="s">
        <v>407</v>
      </c>
      <c r="C27" s="359">
        <v>113086</v>
      </c>
      <c r="D27" s="355"/>
      <c r="E27" s="356">
        <v>113086</v>
      </c>
      <c r="F27" s="357">
        <v>0</v>
      </c>
    </row>
    <row r="28" spans="1:6" ht="30.75" customHeight="1">
      <c r="A28" s="352"/>
      <c r="B28" s="315" t="s">
        <v>408</v>
      </c>
      <c r="C28" s="359">
        <v>73862</v>
      </c>
      <c r="D28" s="355"/>
      <c r="E28" s="356">
        <v>73862</v>
      </c>
      <c r="F28" s="357">
        <v>0</v>
      </c>
    </row>
    <row r="29" spans="1:6" ht="24.95" customHeight="1">
      <c r="A29" s="437" t="s">
        <v>409</v>
      </c>
      <c r="B29" s="438"/>
      <c r="C29" s="359"/>
      <c r="D29" s="355"/>
      <c r="E29" s="356">
        <v>0</v>
      </c>
      <c r="F29" s="357">
        <v>0</v>
      </c>
    </row>
    <row r="30" spans="1:6" ht="24.95" customHeight="1">
      <c r="A30" s="437" t="s">
        <v>410</v>
      </c>
      <c r="B30" s="438"/>
      <c r="C30" s="354">
        <v>13209</v>
      </c>
      <c r="D30" s="355">
        <v>4816</v>
      </c>
      <c r="E30" s="356">
        <v>18025</v>
      </c>
      <c r="F30" s="357">
        <v>0.36459989401165871</v>
      </c>
    </row>
    <row r="31" spans="1:6" ht="24.95" customHeight="1">
      <c r="A31" s="437" t="s">
        <v>411</v>
      </c>
      <c r="B31" s="438"/>
      <c r="C31" s="359">
        <v>9398</v>
      </c>
      <c r="D31" s="355">
        <v>-583</v>
      </c>
      <c r="E31" s="356">
        <v>8815</v>
      </c>
      <c r="F31" s="357">
        <v>-6.2034475420302194E-2</v>
      </c>
    </row>
    <row r="32" spans="1:6" ht="24.95" customHeight="1">
      <c r="A32" s="437" t="s">
        <v>412</v>
      </c>
      <c r="B32" s="438"/>
      <c r="C32" s="359">
        <v>46</v>
      </c>
      <c r="D32" s="355"/>
      <c r="E32" s="356">
        <v>46</v>
      </c>
      <c r="F32" s="357">
        <v>0</v>
      </c>
    </row>
    <row r="33" spans="1:6" ht="24.95" customHeight="1">
      <c r="A33" s="437" t="s">
        <v>413</v>
      </c>
      <c r="B33" s="438"/>
      <c r="C33" s="359">
        <v>15</v>
      </c>
      <c r="D33" s="355"/>
      <c r="E33" s="356">
        <v>15</v>
      </c>
      <c r="F33" s="357">
        <v>0</v>
      </c>
    </row>
    <row r="34" spans="1:6" ht="24.95" customHeight="1">
      <c r="A34" s="437" t="s">
        <v>414</v>
      </c>
      <c r="B34" s="438"/>
      <c r="C34" s="359">
        <v>3750</v>
      </c>
      <c r="D34" s="355"/>
      <c r="E34" s="356">
        <v>3750</v>
      </c>
      <c r="F34" s="357">
        <v>0</v>
      </c>
    </row>
    <row r="35" spans="1:6" ht="24.95" customHeight="1">
      <c r="A35" s="437" t="s">
        <v>415</v>
      </c>
      <c r="B35" s="438"/>
      <c r="C35" s="359"/>
      <c r="D35" s="355"/>
      <c r="E35" s="356">
        <v>0</v>
      </c>
      <c r="F35" s="357">
        <v>0</v>
      </c>
    </row>
    <row r="36" spans="1:6" ht="24.95" customHeight="1">
      <c r="A36" s="437" t="s">
        <v>390</v>
      </c>
      <c r="B36" s="438"/>
      <c r="C36" s="359"/>
      <c r="D36" s="355"/>
      <c r="E36" s="356">
        <v>0</v>
      </c>
      <c r="F36" s="357">
        <v>0</v>
      </c>
    </row>
    <row r="37" spans="1:6" ht="24.95" customHeight="1">
      <c r="A37" s="358" t="s">
        <v>387</v>
      </c>
      <c r="B37" s="315" t="s">
        <v>416</v>
      </c>
      <c r="C37" s="359"/>
      <c r="D37" s="355"/>
      <c r="E37" s="356">
        <v>0</v>
      </c>
      <c r="F37" s="357">
        <v>0</v>
      </c>
    </row>
    <row r="38" spans="1:6" ht="24.95" customHeight="1">
      <c r="A38" s="358"/>
      <c r="B38" s="315" t="s">
        <v>417</v>
      </c>
      <c r="C38" s="359"/>
      <c r="D38" s="355"/>
      <c r="E38" s="356">
        <v>0</v>
      </c>
      <c r="F38" s="357">
        <v>0</v>
      </c>
    </row>
    <row r="39" spans="1:6" ht="24.95" customHeight="1">
      <c r="A39" s="358"/>
      <c r="B39" s="315" t="s">
        <v>418</v>
      </c>
      <c r="C39" s="359"/>
      <c r="D39" s="355"/>
      <c r="E39" s="356">
        <v>0</v>
      </c>
      <c r="F39" s="357">
        <v>0</v>
      </c>
    </row>
    <row r="40" spans="1:6" ht="24.95" customHeight="1">
      <c r="A40" s="437" t="s">
        <v>419</v>
      </c>
      <c r="B40" s="438"/>
      <c r="C40" s="359"/>
      <c r="D40" s="355"/>
      <c r="E40" s="356">
        <v>0</v>
      </c>
      <c r="F40" s="357">
        <v>0</v>
      </c>
    </row>
    <row r="41" spans="1:6" ht="24.95" customHeight="1">
      <c r="A41" s="437" t="s">
        <v>420</v>
      </c>
      <c r="B41" s="438"/>
      <c r="C41" s="354">
        <v>358365</v>
      </c>
      <c r="D41" s="355"/>
      <c r="E41" s="356">
        <v>358365</v>
      </c>
      <c r="F41" s="357">
        <v>0</v>
      </c>
    </row>
    <row r="42" spans="1:6" ht="35.25" customHeight="1">
      <c r="A42" s="435" t="s">
        <v>421</v>
      </c>
      <c r="B42" s="436"/>
      <c r="C42" s="359">
        <v>304204</v>
      </c>
      <c r="D42" s="355"/>
      <c r="E42" s="356">
        <v>304204</v>
      </c>
      <c r="F42" s="357">
        <v>0</v>
      </c>
    </row>
    <row r="43" spans="1:6" ht="24.95" customHeight="1">
      <c r="A43" s="437" t="s">
        <v>422</v>
      </c>
      <c r="B43" s="438"/>
      <c r="C43" s="359">
        <v>53817</v>
      </c>
      <c r="D43" s="355"/>
      <c r="E43" s="356">
        <v>53817</v>
      </c>
      <c r="F43" s="357">
        <v>0</v>
      </c>
    </row>
    <row r="44" spans="1:6" ht="24.95" customHeight="1">
      <c r="A44" s="437" t="s">
        <v>423</v>
      </c>
      <c r="B44" s="438"/>
      <c r="C44" s="359">
        <v>344</v>
      </c>
      <c r="D44" s="355"/>
      <c r="E44" s="356">
        <v>344</v>
      </c>
      <c r="F44" s="357">
        <v>0</v>
      </c>
    </row>
  </sheetData>
  <mergeCells count="27">
    <mergeCell ref="A12:B12"/>
    <mergeCell ref="A2:F2"/>
    <mergeCell ref="A4:B4"/>
    <mergeCell ref="A5:B5"/>
    <mergeCell ref="A7:B7"/>
    <mergeCell ref="A8:B8"/>
    <mergeCell ref="A32:B32"/>
    <mergeCell ref="A13:B13"/>
    <mergeCell ref="A14:B14"/>
    <mergeCell ref="A16:B16"/>
    <mergeCell ref="A17:B17"/>
    <mergeCell ref="A18:B18"/>
    <mergeCell ref="A24:B24"/>
    <mergeCell ref="A25:B25"/>
    <mergeCell ref="A26:B26"/>
    <mergeCell ref="A29:B29"/>
    <mergeCell ref="A30:B30"/>
    <mergeCell ref="A31:B31"/>
    <mergeCell ref="A42:B42"/>
    <mergeCell ref="A43:B43"/>
    <mergeCell ref="A44:B44"/>
    <mergeCell ref="A33:B33"/>
    <mergeCell ref="A34:B34"/>
    <mergeCell ref="A35:B35"/>
    <mergeCell ref="A36:B36"/>
    <mergeCell ref="A40:B40"/>
    <mergeCell ref="A41:B41"/>
  </mergeCells>
  <phoneticPr fontId="22" type="noConversion"/>
  <printOptions horizontalCentered="1"/>
  <pageMargins left="0.51181102362204722" right="0.51181102362204722" top="0.43307086614173229" bottom="0.51181102362204722" header="0.31496062992125984" footer="0.31496062992125984"/>
  <pageSetup paperSize="9" firstPageNumber="20" orientation="portrait" useFirstPageNumber="1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L20"/>
  <sheetViews>
    <sheetView showZeros="0" workbookViewId="0">
      <selection activeCell="E7" sqref="E7"/>
    </sheetView>
  </sheetViews>
  <sheetFormatPr defaultRowHeight="24.95" customHeight="1"/>
  <cols>
    <col min="1" max="1" width="42.875" style="262" customWidth="1"/>
    <col min="2" max="3" width="20.25" style="271" customWidth="1"/>
    <col min="4" max="16384" width="9" style="262"/>
  </cols>
  <sheetData>
    <row r="1" spans="1:246" ht="24.95" customHeight="1">
      <c r="A1" s="363" t="s">
        <v>448</v>
      </c>
      <c r="B1" s="275"/>
      <c r="C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BT1" s="277"/>
      <c r="BU1" s="277"/>
      <c r="BV1" s="277"/>
      <c r="BW1" s="277"/>
      <c r="BX1" s="277"/>
      <c r="BY1" s="277"/>
      <c r="BZ1" s="277"/>
      <c r="CA1" s="277"/>
      <c r="CB1" s="277"/>
      <c r="CC1" s="277"/>
      <c r="CD1" s="277"/>
      <c r="CE1" s="277"/>
      <c r="CF1" s="277"/>
      <c r="CG1" s="277"/>
      <c r="CH1" s="277"/>
      <c r="CI1" s="277"/>
      <c r="CJ1" s="277"/>
      <c r="CK1" s="277"/>
      <c r="CL1" s="277"/>
      <c r="CM1" s="277"/>
      <c r="CN1" s="277"/>
      <c r="CO1" s="277"/>
      <c r="CP1" s="277"/>
      <c r="CQ1" s="277"/>
      <c r="CR1" s="277"/>
      <c r="CS1" s="277"/>
      <c r="CT1" s="277"/>
      <c r="CU1" s="277"/>
      <c r="CV1" s="277"/>
      <c r="CW1" s="277"/>
      <c r="CX1" s="277"/>
      <c r="CY1" s="277"/>
      <c r="CZ1" s="277"/>
      <c r="DA1" s="277"/>
      <c r="DB1" s="277"/>
      <c r="DC1" s="277"/>
      <c r="DD1" s="277"/>
      <c r="DE1" s="277"/>
      <c r="DF1" s="277"/>
      <c r="DG1" s="277"/>
      <c r="DH1" s="277"/>
      <c r="DI1" s="277"/>
      <c r="DJ1" s="277"/>
      <c r="DK1" s="277"/>
      <c r="DL1" s="277"/>
      <c r="DM1" s="277"/>
      <c r="DN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  <c r="EA1" s="277"/>
      <c r="EB1" s="277"/>
      <c r="EC1" s="277"/>
      <c r="ED1" s="277"/>
      <c r="EE1" s="277"/>
      <c r="EF1" s="277"/>
      <c r="EG1" s="277"/>
      <c r="EH1" s="277"/>
      <c r="EI1" s="277"/>
      <c r="EJ1" s="277"/>
      <c r="EK1" s="277"/>
      <c r="EL1" s="277"/>
      <c r="EM1" s="277"/>
      <c r="EN1" s="277"/>
      <c r="EO1" s="277"/>
      <c r="EP1" s="277"/>
      <c r="EQ1" s="277"/>
      <c r="ER1" s="277"/>
      <c r="ES1" s="277"/>
      <c r="ET1" s="277"/>
      <c r="EU1" s="277"/>
      <c r="EV1" s="277"/>
      <c r="EW1" s="277"/>
      <c r="EX1" s="277"/>
      <c r="EY1" s="277"/>
      <c r="EZ1" s="277"/>
      <c r="FA1" s="277"/>
      <c r="FB1" s="277"/>
      <c r="FC1" s="277"/>
      <c r="FD1" s="277"/>
      <c r="FE1" s="277"/>
      <c r="FF1" s="277"/>
      <c r="FG1" s="277"/>
      <c r="FH1" s="277"/>
      <c r="FI1" s="277"/>
      <c r="FJ1" s="277"/>
      <c r="FK1" s="277"/>
      <c r="FL1" s="277"/>
      <c r="FM1" s="277"/>
      <c r="FN1" s="277"/>
      <c r="FO1" s="277"/>
      <c r="FP1" s="277"/>
      <c r="FQ1" s="277"/>
      <c r="FR1" s="277"/>
      <c r="FS1" s="277"/>
      <c r="FT1" s="277"/>
      <c r="FU1" s="277"/>
      <c r="FV1" s="277"/>
      <c r="FW1" s="277"/>
      <c r="FX1" s="277"/>
      <c r="FY1" s="277"/>
      <c r="FZ1" s="277"/>
      <c r="GA1" s="277"/>
      <c r="GB1" s="277"/>
      <c r="GC1" s="277"/>
      <c r="GD1" s="277"/>
      <c r="GE1" s="277"/>
      <c r="GF1" s="277"/>
      <c r="GG1" s="277"/>
      <c r="GH1" s="277"/>
      <c r="GI1" s="277"/>
      <c r="GJ1" s="277"/>
      <c r="GK1" s="277"/>
      <c r="GL1" s="277"/>
      <c r="GM1" s="277"/>
      <c r="GN1" s="277"/>
      <c r="GO1" s="277"/>
      <c r="GP1" s="277"/>
      <c r="GQ1" s="277"/>
      <c r="GR1" s="277"/>
      <c r="GS1" s="277"/>
      <c r="GT1" s="277"/>
      <c r="GU1" s="277"/>
      <c r="GV1" s="277"/>
      <c r="GW1" s="277"/>
      <c r="GX1" s="277"/>
      <c r="GY1" s="277"/>
      <c r="GZ1" s="277"/>
      <c r="HA1" s="277"/>
      <c r="HB1" s="277"/>
      <c r="HC1" s="277"/>
      <c r="HD1" s="277"/>
      <c r="HE1" s="277"/>
      <c r="HF1" s="277"/>
      <c r="HG1" s="277"/>
      <c r="HH1" s="277"/>
      <c r="HI1" s="277"/>
      <c r="HJ1" s="277"/>
      <c r="HK1" s="277"/>
      <c r="HL1" s="277"/>
      <c r="HM1" s="277"/>
      <c r="HN1" s="277"/>
      <c r="HO1" s="277"/>
      <c r="HP1" s="277"/>
      <c r="HQ1" s="277"/>
      <c r="HR1" s="277"/>
      <c r="HS1" s="277"/>
      <c r="HT1" s="277"/>
      <c r="HU1" s="277"/>
      <c r="HV1" s="277"/>
      <c r="HW1" s="277"/>
      <c r="HX1" s="277"/>
      <c r="HY1" s="277"/>
      <c r="HZ1" s="277"/>
      <c r="IA1" s="277"/>
      <c r="IB1" s="277"/>
      <c r="IC1" s="277"/>
      <c r="ID1" s="277"/>
      <c r="IE1" s="277"/>
      <c r="IF1" s="277"/>
      <c r="IG1" s="277"/>
      <c r="IH1" s="277"/>
      <c r="II1" s="277"/>
      <c r="IJ1" s="277"/>
      <c r="IK1" s="277"/>
      <c r="IL1" s="277"/>
    </row>
    <row r="2" spans="1:246" ht="24.95" customHeight="1">
      <c r="A2" s="446" t="s">
        <v>441</v>
      </c>
      <c r="B2" s="446"/>
      <c r="C2" s="446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  <c r="ET2" s="277"/>
      <c r="EU2" s="277"/>
      <c r="EV2" s="277"/>
      <c r="EW2" s="277"/>
      <c r="EX2" s="277"/>
      <c r="EY2" s="277"/>
      <c r="EZ2" s="277"/>
      <c r="FA2" s="277"/>
      <c r="FB2" s="277"/>
      <c r="FC2" s="277"/>
      <c r="FD2" s="277"/>
      <c r="FE2" s="277"/>
      <c r="FF2" s="277"/>
      <c r="FG2" s="277"/>
      <c r="FH2" s="277"/>
      <c r="FI2" s="277"/>
      <c r="FJ2" s="277"/>
      <c r="FK2" s="277"/>
      <c r="FL2" s="277"/>
      <c r="FM2" s="277"/>
      <c r="FN2" s="277"/>
      <c r="FO2" s="277"/>
      <c r="FP2" s="277"/>
      <c r="FQ2" s="277"/>
      <c r="FR2" s="277"/>
      <c r="FS2" s="277"/>
      <c r="FT2" s="277"/>
      <c r="FU2" s="277"/>
      <c r="FV2" s="277"/>
      <c r="FW2" s="277"/>
      <c r="FX2" s="277"/>
      <c r="FY2" s="277"/>
      <c r="FZ2" s="277"/>
      <c r="GA2" s="277"/>
      <c r="GB2" s="277"/>
      <c r="GC2" s="277"/>
      <c r="GD2" s="277"/>
      <c r="GE2" s="277"/>
      <c r="GF2" s="277"/>
      <c r="GG2" s="277"/>
      <c r="GH2" s="277"/>
      <c r="GI2" s="277"/>
      <c r="GJ2" s="277"/>
      <c r="GK2" s="277"/>
      <c r="GL2" s="277"/>
      <c r="GM2" s="277"/>
      <c r="GN2" s="277"/>
      <c r="GO2" s="277"/>
      <c r="GP2" s="277"/>
      <c r="GQ2" s="277"/>
      <c r="GR2" s="277"/>
      <c r="GS2" s="277"/>
      <c r="GT2" s="277"/>
      <c r="GU2" s="277"/>
      <c r="GV2" s="277"/>
      <c r="GW2" s="277"/>
      <c r="GX2" s="277"/>
      <c r="GY2" s="277"/>
      <c r="GZ2" s="277"/>
      <c r="HA2" s="277"/>
      <c r="HB2" s="277"/>
      <c r="HC2" s="277"/>
      <c r="HD2" s="277"/>
      <c r="HE2" s="277"/>
      <c r="HF2" s="277"/>
      <c r="HG2" s="277"/>
      <c r="HH2" s="277"/>
      <c r="HI2" s="277"/>
      <c r="HJ2" s="277"/>
      <c r="HK2" s="277"/>
      <c r="HL2" s="277"/>
      <c r="HM2" s="277"/>
      <c r="HN2" s="277"/>
      <c r="HO2" s="277"/>
      <c r="HP2" s="277"/>
      <c r="HQ2" s="277"/>
      <c r="HR2" s="277"/>
      <c r="HS2" s="277"/>
      <c r="HT2" s="277"/>
      <c r="HU2" s="277"/>
      <c r="HV2" s="277"/>
      <c r="HW2" s="277"/>
      <c r="HX2" s="277"/>
      <c r="HY2" s="277"/>
      <c r="HZ2" s="277"/>
      <c r="IA2" s="277"/>
      <c r="IB2" s="277"/>
      <c r="IC2" s="277"/>
      <c r="ID2" s="277"/>
      <c r="IE2" s="277"/>
      <c r="IF2" s="277"/>
      <c r="IG2" s="277"/>
      <c r="IH2" s="277"/>
      <c r="II2" s="277"/>
      <c r="IJ2" s="277"/>
      <c r="IK2" s="277"/>
      <c r="IL2" s="277"/>
    </row>
    <row r="3" spans="1:246" ht="24.95" customHeight="1">
      <c r="A3" s="278"/>
      <c r="B3" s="275"/>
      <c r="C3" s="314" t="s">
        <v>439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7"/>
      <c r="CI3" s="277"/>
      <c r="CJ3" s="277"/>
      <c r="CK3" s="277"/>
      <c r="CL3" s="277"/>
      <c r="CM3" s="277"/>
      <c r="CN3" s="277"/>
      <c r="CO3" s="277"/>
      <c r="CP3" s="277"/>
      <c r="CQ3" s="277"/>
      <c r="CR3" s="277"/>
      <c r="CS3" s="277"/>
      <c r="CT3" s="277"/>
      <c r="CU3" s="277"/>
      <c r="CV3" s="277"/>
      <c r="CW3" s="277"/>
      <c r="CX3" s="277"/>
      <c r="CY3" s="277"/>
      <c r="CZ3" s="277"/>
      <c r="DA3" s="277"/>
      <c r="DB3" s="277"/>
      <c r="DC3" s="277"/>
      <c r="DD3" s="277"/>
      <c r="DE3" s="277"/>
      <c r="DF3" s="277"/>
      <c r="DG3" s="277"/>
      <c r="DH3" s="277"/>
      <c r="DI3" s="277"/>
      <c r="DJ3" s="277"/>
      <c r="DK3" s="277"/>
      <c r="DL3" s="277"/>
      <c r="DM3" s="277"/>
      <c r="DN3" s="277"/>
      <c r="DO3" s="277"/>
      <c r="DP3" s="277"/>
      <c r="DQ3" s="277"/>
      <c r="DR3" s="277"/>
      <c r="DS3" s="277"/>
      <c r="DT3" s="277"/>
      <c r="DU3" s="277"/>
      <c r="DV3" s="277"/>
      <c r="DW3" s="277"/>
      <c r="DX3" s="277"/>
      <c r="DY3" s="277"/>
      <c r="DZ3" s="277"/>
      <c r="EA3" s="277"/>
      <c r="EB3" s="277"/>
      <c r="EC3" s="277"/>
      <c r="ED3" s="277"/>
      <c r="EE3" s="277"/>
      <c r="EF3" s="277"/>
      <c r="EG3" s="277"/>
      <c r="EH3" s="277"/>
      <c r="EI3" s="277"/>
      <c r="EJ3" s="277"/>
      <c r="EK3" s="277"/>
      <c r="EL3" s="277"/>
      <c r="EM3" s="277"/>
      <c r="EN3" s="277"/>
      <c r="EO3" s="277"/>
      <c r="EP3" s="277"/>
      <c r="EQ3" s="277"/>
      <c r="ER3" s="277"/>
      <c r="ES3" s="277"/>
      <c r="ET3" s="277"/>
      <c r="EU3" s="277"/>
      <c r="EV3" s="277"/>
      <c r="EW3" s="277"/>
      <c r="EX3" s="277"/>
      <c r="EY3" s="277"/>
      <c r="EZ3" s="277"/>
      <c r="FA3" s="277"/>
      <c r="FB3" s="277"/>
      <c r="FC3" s="277"/>
      <c r="FD3" s="277"/>
      <c r="FE3" s="277"/>
      <c r="FF3" s="277"/>
      <c r="FG3" s="277"/>
      <c r="FH3" s="277"/>
      <c r="FI3" s="277"/>
      <c r="FJ3" s="277"/>
      <c r="FK3" s="277"/>
      <c r="FL3" s="277"/>
      <c r="FM3" s="277"/>
      <c r="FN3" s="277"/>
      <c r="FO3" s="277"/>
      <c r="FP3" s="277"/>
      <c r="FQ3" s="277"/>
      <c r="FR3" s="277"/>
      <c r="FS3" s="277"/>
      <c r="FT3" s="277"/>
      <c r="FU3" s="277"/>
      <c r="FV3" s="277"/>
      <c r="FW3" s="277"/>
      <c r="FX3" s="277"/>
      <c r="FY3" s="277"/>
      <c r="FZ3" s="277"/>
      <c r="GA3" s="277"/>
      <c r="GB3" s="277"/>
      <c r="GC3" s="277"/>
      <c r="GD3" s="277"/>
      <c r="GE3" s="277"/>
      <c r="GF3" s="277"/>
      <c r="GG3" s="277"/>
      <c r="GH3" s="277"/>
      <c r="GI3" s="277"/>
      <c r="GJ3" s="277"/>
      <c r="GK3" s="277"/>
      <c r="GL3" s="277"/>
      <c r="GM3" s="277"/>
      <c r="GN3" s="277"/>
      <c r="GO3" s="277"/>
      <c r="GP3" s="277"/>
      <c r="GQ3" s="277"/>
      <c r="GR3" s="277"/>
      <c r="GS3" s="277"/>
      <c r="GT3" s="277"/>
      <c r="GU3" s="277"/>
      <c r="GV3" s="277"/>
      <c r="GW3" s="277"/>
      <c r="GX3" s="277"/>
      <c r="GY3" s="277"/>
      <c r="GZ3" s="277"/>
      <c r="HA3" s="277"/>
      <c r="HB3" s="277"/>
      <c r="HC3" s="277"/>
      <c r="HD3" s="277"/>
      <c r="HE3" s="277"/>
      <c r="HF3" s="277"/>
      <c r="HG3" s="277"/>
      <c r="HH3" s="277"/>
      <c r="HI3" s="277"/>
      <c r="HJ3" s="277"/>
      <c r="HK3" s="277"/>
      <c r="HL3" s="277"/>
      <c r="HM3" s="277"/>
      <c r="HN3" s="277"/>
      <c r="HO3" s="277"/>
      <c r="HP3" s="277"/>
      <c r="HQ3" s="277"/>
      <c r="HR3" s="277"/>
      <c r="HS3" s="277"/>
      <c r="HT3" s="277"/>
      <c r="HU3" s="277"/>
      <c r="HV3" s="277"/>
      <c r="HW3" s="277"/>
      <c r="HX3" s="277"/>
      <c r="HY3" s="277"/>
      <c r="HZ3" s="277"/>
      <c r="IA3" s="277"/>
      <c r="IB3" s="277"/>
      <c r="IC3" s="277"/>
      <c r="ID3" s="277"/>
      <c r="IE3" s="277"/>
      <c r="IF3" s="277"/>
      <c r="IG3" s="277"/>
      <c r="IH3" s="277"/>
      <c r="II3" s="277"/>
      <c r="IJ3" s="277"/>
      <c r="IK3" s="277"/>
      <c r="IL3" s="277"/>
    </row>
    <row r="4" spans="1:246" ht="24.95" customHeight="1">
      <c r="A4" s="302" t="s">
        <v>424</v>
      </c>
      <c r="B4" s="303" t="s">
        <v>367</v>
      </c>
      <c r="C4" s="304" t="s">
        <v>425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79"/>
      <c r="FG4" s="279"/>
      <c r="FH4" s="279"/>
      <c r="FI4" s="279"/>
      <c r="FJ4" s="279"/>
      <c r="FK4" s="279"/>
      <c r="FL4" s="279"/>
      <c r="FM4" s="279"/>
      <c r="FN4" s="279"/>
      <c r="FO4" s="279"/>
      <c r="FP4" s="279"/>
      <c r="FQ4" s="279"/>
      <c r="FR4" s="279"/>
      <c r="FS4" s="279"/>
      <c r="FT4" s="279"/>
      <c r="FU4" s="279"/>
      <c r="FV4" s="279"/>
      <c r="FW4" s="279"/>
      <c r="FX4" s="279"/>
      <c r="FY4" s="279"/>
      <c r="FZ4" s="279"/>
      <c r="GA4" s="279"/>
      <c r="GB4" s="279"/>
      <c r="GC4" s="279"/>
      <c r="GD4" s="279"/>
      <c r="GE4" s="279"/>
      <c r="GF4" s="279"/>
      <c r="GG4" s="279"/>
      <c r="GH4" s="279"/>
      <c r="GI4" s="279"/>
      <c r="GJ4" s="279"/>
      <c r="GK4" s="279"/>
      <c r="GL4" s="279"/>
      <c r="GM4" s="279"/>
      <c r="GN4" s="279"/>
      <c r="GO4" s="279"/>
      <c r="GP4" s="279"/>
      <c r="GQ4" s="279"/>
      <c r="GR4" s="279"/>
      <c r="GS4" s="279"/>
      <c r="GT4" s="279"/>
      <c r="GU4" s="279"/>
      <c r="GV4" s="279"/>
      <c r="GW4" s="279"/>
      <c r="GX4" s="279"/>
      <c r="GY4" s="279"/>
      <c r="GZ4" s="279"/>
      <c r="HA4" s="279"/>
      <c r="HB4" s="279"/>
      <c r="HC4" s="279"/>
      <c r="HD4" s="279"/>
      <c r="HE4" s="279"/>
      <c r="HF4" s="279"/>
      <c r="HG4" s="279"/>
      <c r="HH4" s="279"/>
      <c r="HI4" s="279"/>
      <c r="HJ4" s="279"/>
      <c r="HK4" s="279"/>
      <c r="HL4" s="279"/>
      <c r="HM4" s="279"/>
      <c r="HN4" s="279"/>
      <c r="HO4" s="279"/>
      <c r="HP4" s="279"/>
      <c r="HQ4" s="279"/>
      <c r="HR4" s="279"/>
      <c r="HS4" s="279"/>
      <c r="HT4" s="279"/>
      <c r="HU4" s="279"/>
      <c r="HV4" s="279"/>
      <c r="HW4" s="279"/>
      <c r="HX4" s="279"/>
      <c r="HY4" s="279"/>
      <c r="HZ4" s="279"/>
      <c r="IA4" s="279"/>
      <c r="IB4" s="279"/>
      <c r="IC4" s="279"/>
      <c r="ID4" s="279"/>
      <c r="IE4" s="279"/>
      <c r="IF4" s="279"/>
      <c r="IG4" s="279"/>
      <c r="IH4" s="279"/>
      <c r="II4" s="279"/>
      <c r="IJ4" s="279"/>
      <c r="IK4" s="279"/>
      <c r="IL4" s="279"/>
    </row>
    <row r="5" spans="1:246" ht="24.95" customHeight="1">
      <c r="A5" s="305" t="s">
        <v>426</v>
      </c>
      <c r="B5" s="306">
        <v>867</v>
      </c>
      <c r="C5" s="307">
        <v>76461</v>
      </c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79"/>
      <c r="FG5" s="279"/>
      <c r="FH5" s="279"/>
      <c r="FI5" s="279"/>
      <c r="FJ5" s="279"/>
      <c r="FK5" s="279"/>
      <c r="FL5" s="279"/>
      <c r="FM5" s="279"/>
      <c r="FN5" s="279"/>
      <c r="FO5" s="279"/>
      <c r="FP5" s="279"/>
      <c r="FQ5" s="279"/>
      <c r="FR5" s="279"/>
      <c r="FS5" s="279"/>
      <c r="FT5" s="279"/>
      <c r="FU5" s="279"/>
      <c r="FV5" s="279"/>
      <c r="FW5" s="279"/>
      <c r="FX5" s="279"/>
      <c r="FY5" s="279"/>
      <c r="FZ5" s="279"/>
      <c r="GA5" s="279"/>
      <c r="GB5" s="279"/>
      <c r="GC5" s="279"/>
      <c r="GD5" s="279"/>
      <c r="GE5" s="279"/>
      <c r="GF5" s="279"/>
      <c r="GG5" s="279"/>
      <c r="GH5" s="279"/>
      <c r="GI5" s="279"/>
      <c r="GJ5" s="279"/>
      <c r="GK5" s="279"/>
      <c r="GL5" s="279"/>
      <c r="GM5" s="279"/>
      <c r="GN5" s="279"/>
      <c r="GO5" s="279"/>
      <c r="GP5" s="279"/>
      <c r="GQ5" s="279"/>
      <c r="GR5" s="279"/>
      <c r="GS5" s="279"/>
      <c r="GT5" s="279"/>
      <c r="GU5" s="279"/>
      <c r="GV5" s="279"/>
      <c r="GW5" s="279"/>
      <c r="GX5" s="279"/>
      <c r="GY5" s="279"/>
      <c r="GZ5" s="279"/>
      <c r="HA5" s="279"/>
      <c r="HB5" s="279"/>
      <c r="HC5" s="279"/>
      <c r="HD5" s="279"/>
      <c r="HE5" s="279"/>
      <c r="HF5" s="279"/>
      <c r="HG5" s="279"/>
      <c r="HH5" s="279"/>
      <c r="HI5" s="279"/>
      <c r="HJ5" s="279"/>
      <c r="HK5" s="279"/>
      <c r="HL5" s="279"/>
      <c r="HM5" s="279"/>
      <c r="HN5" s="279"/>
      <c r="HO5" s="279"/>
      <c r="HP5" s="279"/>
      <c r="HQ5" s="279"/>
      <c r="HR5" s="279"/>
      <c r="HS5" s="279"/>
      <c r="HT5" s="279"/>
      <c r="HU5" s="279"/>
      <c r="HV5" s="279"/>
      <c r="HW5" s="279"/>
      <c r="HX5" s="279"/>
      <c r="HY5" s="279"/>
      <c r="HZ5" s="279"/>
      <c r="IA5" s="279"/>
      <c r="IB5" s="279"/>
      <c r="IC5" s="279"/>
      <c r="ID5" s="279"/>
      <c r="IE5" s="279"/>
      <c r="IF5" s="279"/>
      <c r="IG5" s="279"/>
      <c r="IH5" s="279"/>
      <c r="II5" s="279"/>
      <c r="IJ5" s="279"/>
      <c r="IK5" s="279"/>
      <c r="IL5" s="279"/>
    </row>
    <row r="6" spans="1:246" ht="38.25" customHeight="1">
      <c r="A6" s="305" t="s">
        <v>427</v>
      </c>
      <c r="B6" s="306">
        <v>725691</v>
      </c>
      <c r="C6" s="307">
        <v>736855</v>
      </c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/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9"/>
      <c r="GF6" s="279"/>
      <c r="GG6" s="279"/>
      <c r="GH6" s="279"/>
      <c r="GI6" s="279"/>
      <c r="GJ6" s="279"/>
      <c r="GK6" s="279"/>
      <c r="GL6" s="279"/>
      <c r="GM6" s="279"/>
      <c r="GN6" s="279"/>
      <c r="GO6" s="279"/>
      <c r="GP6" s="279"/>
      <c r="GQ6" s="279"/>
      <c r="GR6" s="279"/>
      <c r="GS6" s="279"/>
      <c r="GT6" s="279"/>
      <c r="GU6" s="279"/>
      <c r="GV6" s="279"/>
      <c r="GW6" s="279"/>
      <c r="GX6" s="279"/>
      <c r="GY6" s="279"/>
      <c r="GZ6" s="279"/>
      <c r="HA6" s="279"/>
      <c r="HB6" s="279"/>
      <c r="HC6" s="279"/>
      <c r="HD6" s="279"/>
      <c r="HE6" s="279"/>
      <c r="HF6" s="279"/>
      <c r="HG6" s="279"/>
      <c r="HH6" s="279"/>
      <c r="HI6" s="279"/>
      <c r="HJ6" s="279"/>
      <c r="HK6" s="279"/>
      <c r="HL6" s="279"/>
      <c r="HM6" s="279"/>
      <c r="HN6" s="279"/>
      <c r="HO6" s="279"/>
      <c r="HP6" s="279"/>
      <c r="HQ6" s="279"/>
      <c r="HR6" s="279"/>
      <c r="HS6" s="279"/>
      <c r="HT6" s="279"/>
      <c r="HU6" s="279"/>
      <c r="HV6" s="279"/>
      <c r="HW6" s="279"/>
      <c r="HX6" s="279"/>
      <c r="HY6" s="279"/>
      <c r="HZ6" s="279"/>
      <c r="IA6" s="279"/>
      <c r="IB6" s="279"/>
      <c r="IC6" s="279"/>
      <c r="ID6" s="279"/>
      <c r="IE6" s="279"/>
      <c r="IF6" s="279"/>
      <c r="IG6" s="279"/>
      <c r="IH6" s="279"/>
      <c r="II6" s="279"/>
      <c r="IJ6" s="279"/>
      <c r="IK6" s="279"/>
      <c r="IL6" s="279"/>
    </row>
    <row r="7" spans="1:246" ht="38.25" customHeight="1">
      <c r="A7" s="362" t="s">
        <v>447</v>
      </c>
      <c r="B7" s="309">
        <v>0</v>
      </c>
      <c r="C7" s="310">
        <v>86868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7"/>
      <c r="BC7" s="277"/>
      <c r="BD7" s="277"/>
      <c r="BE7" s="277"/>
      <c r="BF7" s="277"/>
      <c r="BG7" s="277"/>
      <c r="BH7" s="277"/>
      <c r="BI7" s="277"/>
      <c r="BJ7" s="277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  <c r="CT7" s="277"/>
      <c r="CU7" s="277"/>
      <c r="CV7" s="277"/>
      <c r="CW7" s="277"/>
      <c r="CX7" s="277"/>
      <c r="CY7" s="277"/>
      <c r="CZ7" s="277"/>
      <c r="DA7" s="277"/>
      <c r="DB7" s="277"/>
      <c r="DC7" s="277"/>
      <c r="DD7" s="277"/>
      <c r="DE7" s="277"/>
      <c r="DF7" s="277"/>
      <c r="DG7" s="277"/>
      <c r="DH7" s="277"/>
      <c r="DI7" s="277"/>
      <c r="DJ7" s="277"/>
      <c r="DK7" s="277"/>
      <c r="DL7" s="277"/>
      <c r="DM7" s="277"/>
      <c r="DN7" s="277"/>
      <c r="DO7" s="277"/>
      <c r="DP7" s="277"/>
      <c r="DQ7" s="277"/>
      <c r="DR7" s="277"/>
      <c r="DS7" s="277"/>
      <c r="DT7" s="277"/>
      <c r="DU7" s="277"/>
      <c r="DV7" s="277"/>
      <c r="DW7" s="277"/>
      <c r="DX7" s="277"/>
      <c r="DY7" s="277"/>
      <c r="DZ7" s="277"/>
      <c r="EA7" s="277"/>
      <c r="EB7" s="277"/>
      <c r="EC7" s="277"/>
      <c r="ED7" s="277"/>
      <c r="EE7" s="277"/>
      <c r="EF7" s="277"/>
      <c r="EG7" s="277"/>
      <c r="EH7" s="277"/>
      <c r="EI7" s="277"/>
      <c r="EJ7" s="277"/>
      <c r="EK7" s="277"/>
      <c r="EL7" s="277"/>
      <c r="EM7" s="277"/>
      <c r="EN7" s="277"/>
      <c r="EO7" s="277"/>
      <c r="EP7" s="277"/>
      <c r="EQ7" s="277"/>
      <c r="ER7" s="277"/>
      <c r="ES7" s="277"/>
      <c r="ET7" s="277"/>
      <c r="EU7" s="277"/>
      <c r="EV7" s="277"/>
      <c r="EW7" s="277"/>
      <c r="EX7" s="277"/>
      <c r="EY7" s="277"/>
      <c r="EZ7" s="277"/>
      <c r="FA7" s="277"/>
      <c r="FB7" s="277"/>
      <c r="FC7" s="277"/>
      <c r="FD7" s="277"/>
      <c r="FE7" s="277"/>
      <c r="FF7" s="277"/>
      <c r="FG7" s="277"/>
      <c r="FH7" s="277"/>
      <c r="FI7" s="277"/>
      <c r="FJ7" s="277"/>
      <c r="FK7" s="277"/>
      <c r="FL7" s="277"/>
      <c r="FM7" s="277"/>
      <c r="FN7" s="277"/>
      <c r="FO7" s="277"/>
      <c r="FP7" s="277"/>
      <c r="FQ7" s="277"/>
      <c r="FR7" s="277"/>
      <c r="FS7" s="277"/>
      <c r="FT7" s="277"/>
      <c r="FU7" s="277"/>
      <c r="FV7" s="277"/>
      <c r="FW7" s="277"/>
      <c r="FX7" s="277"/>
      <c r="FY7" s="277"/>
      <c r="FZ7" s="277"/>
      <c r="GA7" s="277"/>
      <c r="GB7" s="277"/>
      <c r="GC7" s="277"/>
      <c r="GD7" s="277"/>
      <c r="GE7" s="277"/>
      <c r="GF7" s="277"/>
      <c r="GG7" s="277"/>
      <c r="GH7" s="277"/>
      <c r="GI7" s="277"/>
      <c r="GJ7" s="277"/>
      <c r="GK7" s="277"/>
      <c r="GL7" s="277"/>
      <c r="GM7" s="277"/>
      <c r="GN7" s="277"/>
      <c r="GO7" s="277"/>
      <c r="GP7" s="277"/>
      <c r="GQ7" s="277"/>
      <c r="GR7" s="277"/>
      <c r="GS7" s="277"/>
      <c r="GT7" s="277"/>
      <c r="GU7" s="277"/>
      <c r="GV7" s="277"/>
      <c r="GW7" s="277"/>
      <c r="GX7" s="277"/>
      <c r="GY7" s="277"/>
      <c r="GZ7" s="277"/>
      <c r="HA7" s="277"/>
      <c r="HB7" s="277"/>
      <c r="HC7" s="277"/>
      <c r="HD7" s="277"/>
      <c r="HE7" s="277"/>
      <c r="HF7" s="277"/>
      <c r="HG7" s="277"/>
      <c r="HH7" s="277"/>
      <c r="HI7" s="277"/>
      <c r="HJ7" s="277"/>
      <c r="HK7" s="277"/>
      <c r="HL7" s="277"/>
      <c r="HM7" s="277"/>
      <c r="HN7" s="277"/>
      <c r="HO7" s="277"/>
      <c r="HP7" s="277"/>
      <c r="HQ7" s="277"/>
      <c r="HR7" s="277"/>
      <c r="HS7" s="277"/>
      <c r="HT7" s="277"/>
      <c r="HU7" s="277"/>
      <c r="HV7" s="277"/>
      <c r="HW7" s="277"/>
      <c r="HX7" s="277"/>
      <c r="HY7" s="277"/>
      <c r="HZ7" s="277"/>
      <c r="IA7" s="277"/>
      <c r="IB7" s="277"/>
      <c r="IC7" s="277"/>
      <c r="ID7" s="277"/>
      <c r="IE7" s="277"/>
      <c r="IF7" s="277"/>
      <c r="IG7" s="277"/>
      <c r="IH7" s="277"/>
      <c r="II7" s="277"/>
      <c r="IJ7" s="277"/>
      <c r="IK7" s="277"/>
      <c r="IL7" s="277"/>
    </row>
    <row r="8" spans="1:246" ht="38.25" customHeight="1">
      <c r="A8" s="308" t="s">
        <v>428</v>
      </c>
      <c r="B8" s="309">
        <v>361858</v>
      </c>
      <c r="C8" s="310">
        <v>383521</v>
      </c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  <c r="IH8" s="280"/>
      <c r="II8" s="280"/>
      <c r="IJ8" s="280"/>
      <c r="IK8" s="280"/>
      <c r="IL8" s="280"/>
    </row>
    <row r="9" spans="1:246" ht="38.25" customHeight="1">
      <c r="A9" s="308" t="s">
        <v>429</v>
      </c>
      <c r="B9" s="311">
        <v>-1577</v>
      </c>
      <c r="C9" s="310">
        <v>-24859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  <c r="IK9" s="277"/>
      <c r="IL9" s="277"/>
    </row>
    <row r="10" spans="1:246" ht="38.25" customHeight="1">
      <c r="A10" s="308" t="s">
        <v>430</v>
      </c>
      <c r="B10" s="311">
        <v>34453</v>
      </c>
      <c r="C10" s="310">
        <v>18371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</row>
    <row r="11" spans="1:246" ht="38.25" customHeight="1">
      <c r="A11" s="308" t="s">
        <v>431</v>
      </c>
      <c r="B11" s="309">
        <v>789</v>
      </c>
      <c r="C11" s="310">
        <v>-5465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  <c r="IK11" s="277"/>
      <c r="IL11" s="277"/>
    </row>
    <row r="12" spans="1:246" ht="38.25" customHeight="1">
      <c r="A12" s="308" t="s">
        <v>432</v>
      </c>
      <c r="B12" s="309">
        <v>35713</v>
      </c>
      <c r="C12" s="310">
        <v>29304</v>
      </c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  <c r="IL12" s="280"/>
    </row>
    <row r="13" spans="1:246" ht="38.25" customHeight="1">
      <c r="A13" s="308" t="s">
        <v>433</v>
      </c>
      <c r="B13" s="309">
        <v>1653</v>
      </c>
      <c r="C13" s="310">
        <v>25094</v>
      </c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  <c r="CT13" s="277"/>
      <c r="CU13" s="277"/>
      <c r="CV13" s="277"/>
      <c r="CW13" s="277"/>
      <c r="CX13" s="277"/>
      <c r="CY13" s="277"/>
      <c r="CZ13" s="277"/>
      <c r="DA13" s="277"/>
      <c r="DB13" s="277"/>
      <c r="DC13" s="277"/>
      <c r="DD13" s="277"/>
      <c r="DE13" s="277"/>
      <c r="DF13" s="277"/>
      <c r="DG13" s="277"/>
      <c r="DH13" s="277"/>
      <c r="DI13" s="277"/>
      <c r="DJ13" s="277"/>
      <c r="DK13" s="277"/>
      <c r="DL13" s="277"/>
      <c r="DM13" s="277"/>
      <c r="DN13" s="277"/>
      <c r="DO13" s="277"/>
      <c r="DP13" s="277"/>
      <c r="DQ13" s="277"/>
      <c r="DR13" s="277"/>
      <c r="DS13" s="277"/>
      <c r="DT13" s="277"/>
      <c r="DU13" s="277"/>
      <c r="DV13" s="277"/>
      <c r="DW13" s="277"/>
      <c r="DX13" s="277"/>
      <c r="DY13" s="277"/>
      <c r="DZ13" s="277"/>
      <c r="EA13" s="277"/>
      <c r="EB13" s="277"/>
      <c r="EC13" s="277"/>
      <c r="ED13" s="277"/>
      <c r="EE13" s="277"/>
      <c r="EF13" s="277"/>
      <c r="EG13" s="277"/>
      <c r="EH13" s="277"/>
      <c r="EI13" s="277"/>
      <c r="EJ13" s="277"/>
      <c r="EK13" s="277"/>
      <c r="EL13" s="277"/>
      <c r="EM13" s="277"/>
      <c r="EN13" s="277"/>
      <c r="EO13" s="277"/>
      <c r="EP13" s="277"/>
      <c r="EQ13" s="277"/>
      <c r="ER13" s="277"/>
      <c r="ES13" s="277"/>
      <c r="ET13" s="277"/>
      <c r="EU13" s="277"/>
      <c r="EV13" s="277"/>
      <c r="EW13" s="277"/>
      <c r="EX13" s="277"/>
      <c r="EY13" s="277"/>
      <c r="EZ13" s="277"/>
      <c r="FA13" s="277"/>
      <c r="FB13" s="277"/>
      <c r="FC13" s="277"/>
      <c r="FD13" s="277"/>
      <c r="FE13" s="277"/>
      <c r="FF13" s="277"/>
      <c r="FG13" s="277"/>
      <c r="FH13" s="277"/>
      <c r="FI13" s="277"/>
      <c r="FJ13" s="277"/>
      <c r="FK13" s="277"/>
      <c r="FL13" s="277"/>
      <c r="FM13" s="277"/>
      <c r="FN13" s="277"/>
      <c r="FO13" s="277"/>
      <c r="FP13" s="277"/>
      <c r="FQ13" s="277"/>
      <c r="FR13" s="277"/>
      <c r="FS13" s="277"/>
      <c r="FT13" s="277"/>
      <c r="FU13" s="277"/>
      <c r="FV13" s="277"/>
      <c r="FW13" s="277"/>
      <c r="FX13" s="277"/>
      <c r="FY13" s="277"/>
      <c r="FZ13" s="277"/>
      <c r="GA13" s="277"/>
      <c r="GB13" s="277"/>
      <c r="GC13" s="277"/>
      <c r="GD13" s="277"/>
      <c r="GE13" s="277"/>
      <c r="GF13" s="277"/>
      <c r="GG13" s="277"/>
      <c r="GH13" s="277"/>
      <c r="GI13" s="277"/>
      <c r="GJ13" s="277"/>
      <c r="GK13" s="277"/>
      <c r="GL13" s="277"/>
      <c r="GM13" s="277"/>
      <c r="GN13" s="277"/>
      <c r="GO13" s="277"/>
      <c r="GP13" s="277"/>
      <c r="GQ13" s="277"/>
      <c r="GR13" s="277"/>
      <c r="GS13" s="277"/>
      <c r="GT13" s="277"/>
      <c r="GU13" s="277"/>
      <c r="GV13" s="277"/>
      <c r="GW13" s="277"/>
      <c r="GX13" s="277"/>
      <c r="GY13" s="277"/>
      <c r="GZ13" s="277"/>
      <c r="HA13" s="277"/>
      <c r="HB13" s="277"/>
      <c r="HC13" s="277"/>
      <c r="HD13" s="277"/>
      <c r="HE13" s="277"/>
      <c r="HF13" s="277"/>
      <c r="HG13" s="277"/>
      <c r="HH13" s="277"/>
      <c r="HI13" s="277"/>
      <c r="HJ13" s="277"/>
      <c r="HK13" s="277"/>
      <c r="HL13" s="277"/>
      <c r="HM13" s="277"/>
      <c r="HN13" s="277"/>
      <c r="HO13" s="277"/>
      <c r="HP13" s="277"/>
      <c r="HQ13" s="277"/>
      <c r="HR13" s="277"/>
      <c r="HS13" s="277"/>
      <c r="HT13" s="277"/>
      <c r="HU13" s="277"/>
      <c r="HV13" s="277"/>
      <c r="HW13" s="277"/>
      <c r="HX13" s="277"/>
      <c r="HY13" s="277"/>
      <c r="HZ13" s="277"/>
      <c r="IA13" s="277"/>
      <c r="IB13" s="277"/>
      <c r="IC13" s="277"/>
      <c r="ID13" s="277"/>
      <c r="IE13" s="277"/>
      <c r="IF13" s="277"/>
      <c r="IG13" s="277"/>
      <c r="IH13" s="277"/>
      <c r="II13" s="277"/>
      <c r="IJ13" s="277"/>
      <c r="IK13" s="277"/>
      <c r="IL13" s="277"/>
    </row>
    <row r="14" spans="1:246" ht="38.25" customHeight="1">
      <c r="A14" s="308" t="s">
        <v>434</v>
      </c>
      <c r="B14" s="309">
        <v>84077</v>
      </c>
      <c r="C14" s="310">
        <v>122981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  <c r="IL14" s="280"/>
    </row>
    <row r="15" spans="1:246" ht="38.25" customHeight="1">
      <c r="A15" s="308" t="s">
        <v>435</v>
      </c>
      <c r="B15" s="309">
        <v>0</v>
      </c>
      <c r="C15" s="310">
        <v>-5179</v>
      </c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277"/>
      <c r="DG15" s="277"/>
      <c r="DH15" s="277"/>
      <c r="DI15" s="277"/>
      <c r="DJ15" s="277"/>
      <c r="DK15" s="277"/>
      <c r="DL15" s="277"/>
      <c r="DM15" s="277"/>
      <c r="DN15" s="277"/>
      <c r="DO15" s="277"/>
      <c r="DP15" s="277"/>
      <c r="DQ15" s="277"/>
      <c r="DR15" s="277"/>
      <c r="DS15" s="277"/>
      <c r="DT15" s="277"/>
      <c r="DU15" s="277"/>
      <c r="DV15" s="277"/>
      <c r="DW15" s="277"/>
      <c r="DX15" s="277"/>
      <c r="DY15" s="277"/>
      <c r="DZ15" s="277"/>
      <c r="EA15" s="277"/>
      <c r="EB15" s="277"/>
      <c r="EC15" s="277"/>
      <c r="ED15" s="277"/>
      <c r="EE15" s="277"/>
      <c r="EF15" s="277"/>
      <c r="EG15" s="277"/>
      <c r="EH15" s="277"/>
      <c r="EI15" s="277"/>
      <c r="EJ15" s="277"/>
      <c r="EK15" s="277"/>
      <c r="EL15" s="277"/>
      <c r="EM15" s="277"/>
      <c r="EN15" s="277"/>
      <c r="EO15" s="277"/>
      <c r="EP15" s="277"/>
      <c r="EQ15" s="277"/>
      <c r="ER15" s="277"/>
      <c r="ES15" s="277"/>
      <c r="ET15" s="277"/>
      <c r="EU15" s="277"/>
      <c r="EV15" s="277"/>
      <c r="EW15" s="277"/>
      <c r="EX15" s="277"/>
      <c r="EY15" s="277"/>
      <c r="EZ15" s="277"/>
      <c r="FA15" s="277"/>
      <c r="FB15" s="277"/>
      <c r="FC15" s="277"/>
      <c r="FD15" s="277"/>
      <c r="FE15" s="277"/>
      <c r="FF15" s="277"/>
      <c r="FG15" s="277"/>
      <c r="FH15" s="277"/>
      <c r="FI15" s="277"/>
      <c r="FJ15" s="277"/>
      <c r="FK15" s="277"/>
      <c r="FL15" s="277"/>
      <c r="FM15" s="277"/>
      <c r="FN15" s="277"/>
      <c r="FO15" s="277"/>
      <c r="FP15" s="277"/>
      <c r="FQ15" s="277"/>
      <c r="FR15" s="277"/>
      <c r="FS15" s="277"/>
      <c r="FT15" s="277"/>
      <c r="FU15" s="277"/>
      <c r="FV15" s="277"/>
      <c r="FW15" s="277"/>
      <c r="FX15" s="277"/>
      <c r="FY15" s="277"/>
      <c r="FZ15" s="277"/>
      <c r="GA15" s="277"/>
      <c r="GB15" s="277"/>
      <c r="GC15" s="277"/>
      <c r="GD15" s="277"/>
      <c r="GE15" s="277"/>
      <c r="GF15" s="277"/>
      <c r="GG15" s="277"/>
      <c r="GH15" s="277"/>
      <c r="GI15" s="277"/>
      <c r="GJ15" s="277"/>
      <c r="GK15" s="277"/>
      <c r="GL15" s="277"/>
      <c r="GM15" s="277"/>
      <c r="GN15" s="277"/>
      <c r="GO15" s="277"/>
      <c r="GP15" s="277"/>
      <c r="GQ15" s="277"/>
      <c r="GR15" s="277"/>
      <c r="GS15" s="277"/>
      <c r="GT15" s="277"/>
      <c r="GU15" s="277"/>
      <c r="GV15" s="277"/>
      <c r="GW15" s="277"/>
      <c r="GX15" s="277"/>
      <c r="GY15" s="277"/>
      <c r="GZ15" s="277"/>
      <c r="HA15" s="277"/>
      <c r="HB15" s="277"/>
      <c r="HC15" s="277"/>
      <c r="HD15" s="277"/>
      <c r="HE15" s="277"/>
      <c r="HF15" s="277"/>
      <c r="HG15" s="277"/>
      <c r="HH15" s="277"/>
      <c r="HI15" s="277"/>
      <c r="HJ15" s="277"/>
      <c r="HK15" s="277"/>
      <c r="HL15" s="277"/>
      <c r="HM15" s="277"/>
      <c r="HN15" s="277"/>
      <c r="HO15" s="277"/>
      <c r="HP15" s="277"/>
      <c r="HQ15" s="277"/>
      <c r="HR15" s="277"/>
      <c r="HS15" s="277"/>
      <c r="HT15" s="277"/>
      <c r="HU15" s="277"/>
      <c r="HV15" s="277"/>
      <c r="HW15" s="277"/>
      <c r="HX15" s="277"/>
      <c r="HY15" s="277"/>
      <c r="HZ15" s="277"/>
      <c r="IA15" s="277"/>
      <c r="IB15" s="277"/>
      <c r="IC15" s="277"/>
      <c r="ID15" s="277"/>
      <c r="IE15" s="277"/>
      <c r="IF15" s="277"/>
      <c r="IG15" s="277"/>
      <c r="IH15" s="277"/>
      <c r="II15" s="277"/>
      <c r="IJ15" s="277"/>
      <c r="IK15" s="277"/>
      <c r="IL15" s="277"/>
    </row>
    <row r="16" spans="1:246" ht="38.25" customHeight="1">
      <c r="A16" s="308" t="s">
        <v>436</v>
      </c>
      <c r="B16" s="309">
        <v>23902</v>
      </c>
      <c r="C16" s="310">
        <v>17682</v>
      </c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  <c r="EA16" s="280"/>
      <c r="EB16" s="280"/>
      <c r="EC16" s="280"/>
      <c r="ED16" s="280"/>
      <c r="EE16" s="280"/>
      <c r="EF16" s="280"/>
      <c r="EG16" s="280"/>
      <c r="EH16" s="280"/>
      <c r="EI16" s="280"/>
      <c r="EJ16" s="280"/>
      <c r="EK16" s="280"/>
      <c r="EL16" s="280"/>
      <c r="EM16" s="280"/>
      <c r="EN16" s="280"/>
      <c r="EO16" s="280"/>
      <c r="EP16" s="280"/>
      <c r="EQ16" s="280"/>
      <c r="ER16" s="280"/>
      <c r="ES16" s="280"/>
      <c r="ET16" s="280"/>
      <c r="EU16" s="280"/>
      <c r="EV16" s="280"/>
      <c r="EW16" s="280"/>
      <c r="EX16" s="280"/>
      <c r="EY16" s="280"/>
      <c r="EZ16" s="280"/>
      <c r="FA16" s="280"/>
      <c r="FB16" s="280"/>
      <c r="FC16" s="280"/>
      <c r="FD16" s="280"/>
      <c r="FE16" s="280"/>
      <c r="FF16" s="280"/>
      <c r="FG16" s="280"/>
      <c r="FH16" s="280"/>
      <c r="FI16" s="280"/>
      <c r="FJ16" s="280"/>
      <c r="FK16" s="280"/>
      <c r="FL16" s="280"/>
      <c r="FM16" s="280"/>
      <c r="FN16" s="280"/>
      <c r="FO16" s="280"/>
      <c r="FP16" s="280"/>
      <c r="FQ16" s="280"/>
      <c r="FR16" s="280"/>
      <c r="FS16" s="280"/>
      <c r="FT16" s="280"/>
      <c r="FU16" s="280"/>
      <c r="FV16" s="280"/>
      <c r="FW16" s="280"/>
      <c r="FX16" s="280"/>
      <c r="FY16" s="280"/>
      <c r="FZ16" s="280"/>
      <c r="GA16" s="280"/>
      <c r="GB16" s="280"/>
      <c r="GC16" s="280"/>
      <c r="GD16" s="280"/>
      <c r="GE16" s="280"/>
      <c r="GF16" s="280"/>
      <c r="GG16" s="280"/>
      <c r="GH16" s="280"/>
      <c r="GI16" s="280"/>
      <c r="GJ16" s="280"/>
      <c r="GK16" s="280"/>
      <c r="GL16" s="280"/>
      <c r="GM16" s="280"/>
      <c r="GN16" s="280"/>
      <c r="GO16" s="280"/>
      <c r="GP16" s="280"/>
      <c r="GQ16" s="280"/>
      <c r="GR16" s="280"/>
      <c r="GS16" s="280"/>
      <c r="GT16" s="280"/>
      <c r="GU16" s="280"/>
      <c r="GV16" s="280"/>
      <c r="GW16" s="280"/>
      <c r="GX16" s="280"/>
      <c r="GY16" s="280"/>
      <c r="GZ16" s="280"/>
      <c r="HA16" s="280"/>
      <c r="HB16" s="280"/>
      <c r="HC16" s="280"/>
      <c r="HD16" s="280"/>
      <c r="HE16" s="280"/>
      <c r="HF16" s="280"/>
      <c r="HG16" s="280"/>
      <c r="HH16" s="280"/>
      <c r="HI16" s="280"/>
      <c r="HJ16" s="280"/>
      <c r="HK16" s="280"/>
      <c r="HL16" s="280"/>
      <c r="HM16" s="280"/>
      <c r="HN16" s="280"/>
      <c r="HO16" s="280"/>
      <c r="HP16" s="280"/>
      <c r="HQ16" s="280"/>
      <c r="HR16" s="280"/>
      <c r="HS16" s="280"/>
      <c r="HT16" s="280"/>
      <c r="HU16" s="280"/>
      <c r="HV16" s="280"/>
      <c r="HW16" s="280"/>
      <c r="HX16" s="280"/>
      <c r="HY16" s="280"/>
      <c r="HZ16" s="280"/>
      <c r="IA16" s="280"/>
      <c r="IB16" s="280"/>
      <c r="IC16" s="280"/>
      <c r="ID16" s="280"/>
      <c r="IE16" s="280"/>
      <c r="IF16" s="280"/>
      <c r="IG16" s="280"/>
      <c r="IH16" s="280"/>
      <c r="II16" s="280"/>
      <c r="IJ16" s="280"/>
      <c r="IK16" s="280"/>
      <c r="IL16" s="280"/>
    </row>
    <row r="17" spans="1:3" ht="38.25" customHeight="1">
      <c r="A17" s="362" t="s">
        <v>446</v>
      </c>
      <c r="B17" s="310">
        <v>0</v>
      </c>
      <c r="C17" s="310">
        <v>0</v>
      </c>
    </row>
    <row r="18" spans="1:3" ht="38.25" customHeight="1">
      <c r="A18" s="308" t="s">
        <v>437</v>
      </c>
      <c r="B18" s="310">
        <v>0</v>
      </c>
      <c r="C18" s="310"/>
    </row>
    <row r="19" spans="1:3" ht="38.25" customHeight="1">
      <c r="A19" s="361" t="s">
        <v>445</v>
      </c>
      <c r="B19" s="313">
        <v>2</v>
      </c>
      <c r="C19" s="310">
        <v>2</v>
      </c>
    </row>
    <row r="20" spans="1:3" ht="38.25" customHeight="1">
      <c r="A20" s="312" t="s">
        <v>438</v>
      </c>
      <c r="B20" s="313">
        <v>185688</v>
      </c>
      <c r="C20" s="310">
        <v>164996</v>
      </c>
    </row>
  </sheetData>
  <mergeCells count="1">
    <mergeCell ref="A2:C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2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O52"/>
  <sheetViews>
    <sheetView showZeros="0" workbookViewId="0">
      <pane ySplit="8" topLeftCell="A18" activePane="bottomLeft" state="frozen"/>
      <selection activeCell="A10" sqref="A10"/>
      <selection pane="bottomLeft" activeCell="D19" sqref="D19"/>
    </sheetView>
  </sheetViews>
  <sheetFormatPr defaultColWidth="20.25" defaultRowHeight="15"/>
  <cols>
    <col min="1" max="1" width="34.625" style="41" customWidth="1"/>
    <col min="2" max="2" width="12.625" style="41" customWidth="1"/>
    <col min="3" max="3" width="11.125" style="41" customWidth="1"/>
    <col min="4" max="5" width="11.375" style="41" customWidth="1"/>
    <col min="6" max="6" width="10.5" style="41" customWidth="1"/>
    <col min="7" max="7" width="10.25" style="41" customWidth="1"/>
    <col min="8" max="8" width="9.875" style="43" customWidth="1"/>
    <col min="9" max="245" width="20.25" style="41" customWidth="1"/>
    <col min="246" max="249" width="20.25" style="44"/>
    <col min="250" max="16384" width="20.25" style="45"/>
  </cols>
  <sheetData>
    <row r="1" spans="1:249" s="41" customFormat="1" ht="14.25">
      <c r="A1" s="363" t="s">
        <v>3</v>
      </c>
      <c r="B1" s="46"/>
      <c r="C1" s="46"/>
      <c r="D1" s="46"/>
      <c r="E1" s="46"/>
      <c r="F1" s="46"/>
      <c r="G1" s="46"/>
      <c r="H1" s="46"/>
      <c r="IL1" s="44"/>
      <c r="IM1" s="44"/>
      <c r="IN1" s="44"/>
      <c r="IO1" s="44"/>
    </row>
    <row r="2" spans="1:249" s="42" customFormat="1" ht="25.5" customHeight="1">
      <c r="A2" s="367" t="s">
        <v>4</v>
      </c>
      <c r="B2" s="367"/>
      <c r="C2" s="367"/>
      <c r="D2" s="367"/>
      <c r="E2" s="367"/>
      <c r="F2" s="367"/>
      <c r="G2" s="367"/>
      <c r="H2" s="367"/>
      <c r="I2" s="47"/>
    </row>
    <row r="3" spans="1:249" s="224" customFormat="1" ht="18.75">
      <c r="A3" s="223"/>
      <c r="B3" s="223"/>
      <c r="C3" s="223"/>
      <c r="D3" s="223"/>
      <c r="E3" s="223"/>
      <c r="F3" s="223"/>
      <c r="G3" s="223"/>
      <c r="H3" s="226" t="s">
        <v>292</v>
      </c>
    </row>
    <row r="4" spans="1:249" s="147" customFormat="1" ht="30.75" customHeight="1">
      <c r="A4" s="371" t="s">
        <v>152</v>
      </c>
      <c r="B4" s="371" t="s">
        <v>153</v>
      </c>
      <c r="C4" s="368" t="s">
        <v>154</v>
      </c>
      <c r="D4" s="368"/>
      <c r="E4" s="368"/>
      <c r="F4" s="368"/>
      <c r="G4" s="369" t="s">
        <v>155</v>
      </c>
      <c r="H4" s="370"/>
      <c r="I4" s="146"/>
    </row>
    <row r="5" spans="1:249" s="147" customFormat="1" ht="33.75" customHeight="1">
      <c r="A5" s="372"/>
      <c r="B5" s="372"/>
      <c r="C5" s="148" t="s">
        <v>156</v>
      </c>
      <c r="D5" s="148" t="s">
        <v>287</v>
      </c>
      <c r="E5" s="148" t="s">
        <v>285</v>
      </c>
      <c r="F5" s="228" t="s">
        <v>294</v>
      </c>
      <c r="G5" s="149" t="s">
        <v>157</v>
      </c>
      <c r="H5" s="150" t="s">
        <v>158</v>
      </c>
      <c r="I5" s="146"/>
    </row>
    <row r="6" spans="1:249" s="147" customFormat="1" ht="23.25" customHeight="1">
      <c r="A6" s="151" t="s">
        <v>159</v>
      </c>
      <c r="B6" s="152">
        <f>B7+B34</f>
        <v>1423931</v>
      </c>
      <c r="C6" s="152">
        <f t="shared" ref="C6:G6" si="0">C7+C34</f>
        <v>550722</v>
      </c>
      <c r="D6" s="152">
        <f t="shared" si="0"/>
        <v>656559</v>
      </c>
      <c r="E6" s="152">
        <f t="shared" si="0"/>
        <v>674404</v>
      </c>
      <c r="F6" s="152">
        <f t="shared" si="0"/>
        <v>17845</v>
      </c>
      <c r="G6" s="152">
        <f t="shared" si="0"/>
        <v>-749527</v>
      </c>
      <c r="H6" s="153">
        <f t="shared" ref="H6:H45" si="1">IFERROR(G6/B6*100,"")</f>
        <v>-52.637873604830574</v>
      </c>
      <c r="I6" s="154"/>
    </row>
    <row r="7" spans="1:249" s="147" customFormat="1" ht="20.25" customHeight="1">
      <c r="A7" s="155" t="s">
        <v>160</v>
      </c>
      <c r="B7" s="156">
        <f>B8+B25</f>
        <v>220520</v>
      </c>
      <c r="C7" s="156">
        <f>C8+C25</f>
        <v>227143</v>
      </c>
      <c r="D7" s="156">
        <f t="shared" ref="D7:E7" si="2">D8+D25</f>
        <v>227143</v>
      </c>
      <c r="E7" s="156">
        <f t="shared" si="2"/>
        <v>203943</v>
      </c>
      <c r="F7" s="156">
        <f>F8+F25</f>
        <v>-23200</v>
      </c>
      <c r="G7" s="157">
        <f>E7-B7</f>
        <v>-16577</v>
      </c>
      <c r="H7" s="158">
        <f t="shared" si="1"/>
        <v>-7.5172319970977686</v>
      </c>
      <c r="I7" s="154"/>
    </row>
    <row r="8" spans="1:249" s="147" customFormat="1" ht="20.25" customHeight="1">
      <c r="A8" s="155" t="s">
        <v>161</v>
      </c>
      <c r="B8" s="156">
        <f>SUM(B9:B24)</f>
        <v>152123</v>
      </c>
      <c r="C8" s="156">
        <f>SUM(C9:C24)</f>
        <v>155322</v>
      </c>
      <c r="D8" s="156">
        <f t="shared" ref="D8:F8" si="3">SUM(D9:D24)</f>
        <v>155322</v>
      </c>
      <c r="E8" s="156">
        <f t="shared" si="3"/>
        <v>137022</v>
      </c>
      <c r="F8" s="156">
        <f t="shared" si="3"/>
        <v>-18300</v>
      </c>
      <c r="G8" s="157">
        <f>E8-B8</f>
        <v>-15101</v>
      </c>
      <c r="H8" s="158">
        <f t="shared" si="1"/>
        <v>-9.9268355212558266</v>
      </c>
      <c r="I8" s="154"/>
    </row>
    <row r="9" spans="1:249" s="160" customFormat="1" ht="20.25" customHeight="1">
      <c r="A9" s="227" t="s">
        <v>293</v>
      </c>
      <c r="B9" s="152">
        <v>48079</v>
      </c>
      <c r="C9" s="152">
        <v>49518</v>
      </c>
      <c r="D9" s="152">
        <v>49518</v>
      </c>
      <c r="E9" s="152">
        <f>D9+F9</f>
        <v>40418</v>
      </c>
      <c r="F9" s="152">
        <f>-8800-300</f>
        <v>-9100</v>
      </c>
      <c r="G9" s="152">
        <f>E9-B9</f>
        <v>-7661</v>
      </c>
      <c r="H9" s="153">
        <f t="shared" si="1"/>
        <v>-15.934191642921025</v>
      </c>
      <c r="I9" s="154"/>
    </row>
    <row r="10" spans="1:249" s="160" customFormat="1" ht="20.25" customHeight="1">
      <c r="A10" s="161" t="s">
        <v>162</v>
      </c>
      <c r="B10" s="152">
        <v>12591</v>
      </c>
      <c r="C10" s="152">
        <v>13425</v>
      </c>
      <c r="D10" s="152">
        <v>13425</v>
      </c>
      <c r="E10" s="152">
        <f t="shared" ref="E10:E45" si="4">D10+F10</f>
        <v>12425</v>
      </c>
      <c r="F10" s="152">
        <v>-1000</v>
      </c>
      <c r="G10" s="152">
        <f t="shared" ref="G10:G45" si="5">E10-B10</f>
        <v>-166</v>
      </c>
      <c r="H10" s="153">
        <f t="shared" si="1"/>
        <v>-1.3184020331983162</v>
      </c>
      <c r="I10" s="154"/>
    </row>
    <row r="11" spans="1:249" s="160" customFormat="1" ht="20.25" customHeight="1">
      <c r="A11" s="161" t="s">
        <v>163</v>
      </c>
      <c r="B11" s="152"/>
      <c r="C11" s="152">
        <v>0</v>
      </c>
      <c r="D11" s="152">
        <v>0</v>
      </c>
      <c r="E11" s="152">
        <f t="shared" si="4"/>
        <v>0</v>
      </c>
      <c r="F11" s="152">
        <v>0</v>
      </c>
      <c r="G11" s="152">
        <f t="shared" si="5"/>
        <v>0</v>
      </c>
      <c r="H11" s="153" t="str">
        <f t="shared" si="1"/>
        <v/>
      </c>
      <c r="I11" s="154"/>
    </row>
    <row r="12" spans="1:249" s="160" customFormat="1" ht="20.25" customHeight="1">
      <c r="A12" s="161" t="s">
        <v>164</v>
      </c>
      <c r="B12" s="152">
        <v>4537</v>
      </c>
      <c r="C12" s="152">
        <v>4610</v>
      </c>
      <c r="D12" s="152">
        <v>4610</v>
      </c>
      <c r="E12" s="152">
        <f t="shared" si="4"/>
        <v>4610</v>
      </c>
      <c r="F12" s="152">
        <v>0</v>
      </c>
      <c r="G12" s="152">
        <f t="shared" si="5"/>
        <v>73</v>
      </c>
      <c r="H12" s="153">
        <f t="shared" si="1"/>
        <v>1.6089927264712363</v>
      </c>
      <c r="I12" s="154"/>
    </row>
    <row r="13" spans="1:249" s="160" customFormat="1" ht="20.25" customHeight="1">
      <c r="A13" s="159" t="s">
        <v>165</v>
      </c>
      <c r="B13" s="152">
        <v>84</v>
      </c>
      <c r="C13" s="152">
        <v>78</v>
      </c>
      <c r="D13" s="152">
        <v>78</v>
      </c>
      <c r="E13" s="152">
        <f t="shared" si="4"/>
        <v>78</v>
      </c>
      <c r="F13" s="152">
        <v>0</v>
      </c>
      <c r="G13" s="152">
        <f t="shared" si="5"/>
        <v>-6</v>
      </c>
      <c r="H13" s="153">
        <f t="shared" si="1"/>
        <v>-7.1428571428571423</v>
      </c>
      <c r="I13" s="154"/>
    </row>
    <row r="14" spans="1:249" s="160" customFormat="1" ht="20.25" customHeight="1">
      <c r="A14" s="159" t="s">
        <v>166</v>
      </c>
      <c r="B14" s="152">
        <v>40021</v>
      </c>
      <c r="C14" s="152">
        <v>40687</v>
      </c>
      <c r="D14" s="152">
        <v>40687</v>
      </c>
      <c r="E14" s="152">
        <f t="shared" si="4"/>
        <v>38687</v>
      </c>
      <c r="F14" s="152">
        <v>-2000</v>
      </c>
      <c r="G14" s="152">
        <f t="shared" si="5"/>
        <v>-1334</v>
      </c>
      <c r="H14" s="153">
        <f t="shared" si="1"/>
        <v>-3.3332500437270438</v>
      </c>
      <c r="I14" s="154"/>
    </row>
    <row r="15" spans="1:249" s="160" customFormat="1" ht="20.25" customHeight="1">
      <c r="A15" s="159" t="s">
        <v>167</v>
      </c>
      <c r="B15" s="152">
        <v>7510</v>
      </c>
      <c r="C15" s="152">
        <v>6953</v>
      </c>
      <c r="D15" s="152">
        <v>6953</v>
      </c>
      <c r="E15" s="152">
        <f t="shared" si="4"/>
        <v>5953</v>
      </c>
      <c r="F15" s="152">
        <v>-1000</v>
      </c>
      <c r="G15" s="152">
        <f t="shared" si="5"/>
        <v>-1557</v>
      </c>
      <c r="H15" s="153">
        <f t="shared" si="1"/>
        <v>-20.7323568575233</v>
      </c>
      <c r="I15" s="154"/>
    </row>
    <row r="16" spans="1:249" s="160" customFormat="1" ht="20.25" customHeight="1">
      <c r="A16" s="159" t="s">
        <v>168</v>
      </c>
      <c r="B16" s="152">
        <v>3773</v>
      </c>
      <c r="C16" s="152">
        <v>3764</v>
      </c>
      <c r="D16" s="152">
        <v>3764</v>
      </c>
      <c r="E16" s="152">
        <f t="shared" si="4"/>
        <v>3764</v>
      </c>
      <c r="F16" s="152">
        <v>0</v>
      </c>
      <c r="G16" s="152">
        <f t="shared" si="5"/>
        <v>-9</v>
      </c>
      <c r="H16" s="153">
        <f t="shared" si="1"/>
        <v>-0.23853697323085077</v>
      </c>
      <c r="I16" s="154"/>
    </row>
    <row r="17" spans="1:9" s="160" customFormat="1" ht="20.25" customHeight="1">
      <c r="A17" s="159" t="s">
        <v>169</v>
      </c>
      <c r="B17" s="152">
        <v>2246</v>
      </c>
      <c r="C17" s="152">
        <v>2350</v>
      </c>
      <c r="D17" s="152">
        <v>2350</v>
      </c>
      <c r="E17" s="152">
        <f t="shared" si="4"/>
        <v>2350</v>
      </c>
      <c r="F17" s="152">
        <v>0</v>
      </c>
      <c r="G17" s="152">
        <f t="shared" si="5"/>
        <v>104</v>
      </c>
      <c r="H17" s="153">
        <f t="shared" si="1"/>
        <v>4.6304541406945683</v>
      </c>
      <c r="I17" s="154"/>
    </row>
    <row r="18" spans="1:9" s="160" customFormat="1" ht="20.25" customHeight="1">
      <c r="A18" s="159" t="s">
        <v>170</v>
      </c>
      <c r="B18" s="152">
        <v>13448</v>
      </c>
      <c r="C18" s="152">
        <v>13051</v>
      </c>
      <c r="D18" s="152">
        <v>13051</v>
      </c>
      <c r="E18" s="152">
        <f t="shared" si="4"/>
        <v>11051</v>
      </c>
      <c r="F18" s="152">
        <v>-2000</v>
      </c>
      <c r="G18" s="152">
        <f t="shared" si="5"/>
        <v>-2397</v>
      </c>
      <c r="H18" s="153">
        <f t="shared" si="1"/>
        <v>-17.824211778703152</v>
      </c>
      <c r="I18" s="154"/>
    </row>
    <row r="19" spans="1:9" s="160" customFormat="1" ht="20.25" customHeight="1">
      <c r="A19" s="162" t="s">
        <v>171</v>
      </c>
      <c r="B19" s="152">
        <v>3243</v>
      </c>
      <c r="C19" s="152">
        <v>3536</v>
      </c>
      <c r="D19" s="152">
        <v>3536</v>
      </c>
      <c r="E19" s="152">
        <f t="shared" si="4"/>
        <v>3536</v>
      </c>
      <c r="F19" s="152">
        <v>0</v>
      </c>
      <c r="G19" s="152">
        <f t="shared" si="5"/>
        <v>293</v>
      </c>
      <c r="H19" s="153">
        <f t="shared" si="1"/>
        <v>9.0348442799876647</v>
      </c>
      <c r="I19" s="154"/>
    </row>
    <row r="20" spans="1:9" s="160" customFormat="1" ht="20.25" customHeight="1">
      <c r="A20" s="162" t="s">
        <v>172</v>
      </c>
      <c r="B20" s="152">
        <v>2881</v>
      </c>
      <c r="C20" s="152">
        <v>3022</v>
      </c>
      <c r="D20" s="152">
        <v>3022</v>
      </c>
      <c r="E20" s="152">
        <f t="shared" si="4"/>
        <v>1622</v>
      </c>
      <c r="F20" s="152">
        <v>-1400</v>
      </c>
      <c r="G20" s="152">
        <f t="shared" si="5"/>
        <v>-1259</v>
      </c>
      <c r="H20" s="153">
        <f t="shared" si="1"/>
        <v>-43.70010413051024</v>
      </c>
      <c r="I20" s="154"/>
    </row>
    <row r="21" spans="1:9" s="160" customFormat="1" ht="20.25" customHeight="1">
      <c r="A21" s="159" t="s">
        <v>173</v>
      </c>
      <c r="B21" s="152">
        <v>13585</v>
      </c>
      <c r="C21" s="152">
        <v>14179</v>
      </c>
      <c r="D21" s="152">
        <v>14179</v>
      </c>
      <c r="E21" s="152">
        <f t="shared" si="4"/>
        <v>12379</v>
      </c>
      <c r="F21" s="152">
        <v>-1800</v>
      </c>
      <c r="G21" s="152">
        <f t="shared" si="5"/>
        <v>-1206</v>
      </c>
      <c r="H21" s="153">
        <f t="shared" si="1"/>
        <v>-8.8774383511225619</v>
      </c>
      <c r="I21" s="154"/>
    </row>
    <row r="22" spans="1:9" s="160" customFormat="1" ht="20.25" customHeight="1">
      <c r="A22" s="159" t="s">
        <v>174</v>
      </c>
      <c r="B22" s="152">
        <v>0</v>
      </c>
      <c r="C22" s="152">
        <v>0</v>
      </c>
      <c r="D22" s="152">
        <v>0</v>
      </c>
      <c r="E22" s="152">
        <f t="shared" si="4"/>
        <v>0</v>
      </c>
      <c r="F22" s="152">
        <v>0</v>
      </c>
      <c r="G22" s="152">
        <f t="shared" si="5"/>
        <v>0</v>
      </c>
      <c r="H22" s="153" t="str">
        <f t="shared" si="1"/>
        <v/>
      </c>
      <c r="I22" s="154"/>
    </row>
    <row r="23" spans="1:9" s="160" customFormat="1" ht="20.25" customHeight="1">
      <c r="A23" s="162" t="s">
        <v>175</v>
      </c>
      <c r="B23" s="152">
        <v>110</v>
      </c>
      <c r="C23" s="152">
        <v>149</v>
      </c>
      <c r="D23" s="152">
        <v>149</v>
      </c>
      <c r="E23" s="152">
        <f t="shared" si="4"/>
        <v>149</v>
      </c>
      <c r="F23" s="152">
        <v>0</v>
      </c>
      <c r="G23" s="152">
        <f t="shared" si="5"/>
        <v>39</v>
      </c>
      <c r="H23" s="153">
        <f t="shared" si="1"/>
        <v>35.454545454545453</v>
      </c>
      <c r="I23" s="154"/>
    </row>
    <row r="24" spans="1:9" s="160" customFormat="1" ht="20.25" customHeight="1">
      <c r="A24" s="162" t="s">
        <v>176</v>
      </c>
      <c r="B24" s="152">
        <v>15</v>
      </c>
      <c r="C24" s="152"/>
      <c r="D24" s="152"/>
      <c r="E24" s="152">
        <f t="shared" si="4"/>
        <v>0</v>
      </c>
      <c r="F24" s="152">
        <v>0</v>
      </c>
      <c r="G24" s="152">
        <f t="shared" si="5"/>
        <v>-15</v>
      </c>
      <c r="H24" s="153">
        <f t="shared" si="1"/>
        <v>-100</v>
      </c>
      <c r="I24" s="154"/>
    </row>
    <row r="25" spans="1:9" s="147" customFormat="1" ht="20.25" customHeight="1">
      <c r="A25" s="163" t="s">
        <v>177</v>
      </c>
      <c r="B25" s="157">
        <f>SUM(B26:B33)</f>
        <v>68397</v>
      </c>
      <c r="C25" s="157">
        <f>SUM(C26:C33)</f>
        <v>71821</v>
      </c>
      <c r="D25" s="157">
        <f>SUM(D26:D33)</f>
        <v>71821</v>
      </c>
      <c r="E25" s="157">
        <f>SUM(E26:E33)</f>
        <v>66921</v>
      </c>
      <c r="F25" s="157">
        <f>SUM(F26:F33)</f>
        <v>-4900</v>
      </c>
      <c r="G25" s="157">
        <f t="shared" si="5"/>
        <v>-1476</v>
      </c>
      <c r="H25" s="158">
        <f t="shared" si="1"/>
        <v>-2.1579893854993641</v>
      </c>
      <c r="I25" s="154"/>
    </row>
    <row r="26" spans="1:9" s="160" customFormat="1" ht="20.25" customHeight="1">
      <c r="A26" s="164" t="s">
        <v>178</v>
      </c>
      <c r="B26" s="152">
        <v>22568</v>
      </c>
      <c r="C26" s="152">
        <v>22738</v>
      </c>
      <c r="D26" s="152">
        <v>22738</v>
      </c>
      <c r="E26" s="152">
        <f t="shared" si="4"/>
        <v>20738</v>
      </c>
      <c r="F26" s="152">
        <f>-1200-800</f>
        <v>-2000</v>
      </c>
      <c r="G26" s="152">
        <f t="shared" si="5"/>
        <v>-1830</v>
      </c>
      <c r="H26" s="153">
        <f t="shared" si="1"/>
        <v>-8.1088266572137542</v>
      </c>
      <c r="I26" s="154"/>
    </row>
    <row r="27" spans="1:9" s="160" customFormat="1" ht="20.25" customHeight="1">
      <c r="A27" s="164" t="s">
        <v>179</v>
      </c>
      <c r="B27" s="152">
        <v>9059</v>
      </c>
      <c r="C27" s="152">
        <v>8379</v>
      </c>
      <c r="D27" s="152">
        <v>8379</v>
      </c>
      <c r="E27" s="152">
        <f t="shared" si="4"/>
        <v>7979</v>
      </c>
      <c r="F27" s="152">
        <v>-400</v>
      </c>
      <c r="G27" s="152">
        <f t="shared" si="5"/>
        <v>-1080</v>
      </c>
      <c r="H27" s="153">
        <f t="shared" si="1"/>
        <v>-11.921845678330941</v>
      </c>
      <c r="I27" s="154"/>
    </row>
    <row r="28" spans="1:9" s="160" customFormat="1" ht="20.25" customHeight="1">
      <c r="A28" s="164" t="s">
        <v>180</v>
      </c>
      <c r="B28" s="152">
        <v>6643</v>
      </c>
      <c r="C28" s="152">
        <v>6757</v>
      </c>
      <c r="D28" s="152">
        <v>6757</v>
      </c>
      <c r="E28" s="152">
        <f t="shared" si="4"/>
        <v>4257</v>
      </c>
      <c r="F28" s="152">
        <f>-2200-300</f>
        <v>-2500</v>
      </c>
      <c r="G28" s="152">
        <f t="shared" si="5"/>
        <v>-2386</v>
      </c>
      <c r="H28" s="153">
        <f t="shared" si="1"/>
        <v>-35.917507150383862</v>
      </c>
      <c r="I28" s="154"/>
    </row>
    <row r="29" spans="1:9" s="160" customFormat="1" ht="20.25" customHeight="1">
      <c r="A29" s="164" t="s">
        <v>181</v>
      </c>
      <c r="B29" s="152">
        <v>0</v>
      </c>
      <c r="C29" s="152"/>
      <c r="D29" s="152"/>
      <c r="E29" s="152">
        <f t="shared" si="4"/>
        <v>0</v>
      </c>
      <c r="F29" s="152">
        <v>0</v>
      </c>
      <c r="G29" s="152">
        <f t="shared" si="5"/>
        <v>0</v>
      </c>
      <c r="H29" s="153" t="str">
        <f t="shared" si="1"/>
        <v/>
      </c>
      <c r="I29" s="154"/>
    </row>
    <row r="30" spans="1:9" s="160" customFormat="1" ht="20.25" customHeight="1">
      <c r="A30" s="164" t="s">
        <v>182</v>
      </c>
      <c r="B30" s="152">
        <v>26717</v>
      </c>
      <c r="C30" s="152">
        <v>30960</v>
      </c>
      <c r="D30" s="152">
        <v>30960</v>
      </c>
      <c r="E30" s="152">
        <f t="shared" si="4"/>
        <v>30960</v>
      </c>
      <c r="F30" s="152"/>
      <c r="G30" s="152">
        <f t="shared" si="5"/>
        <v>4243</v>
      </c>
      <c r="H30" s="153">
        <f t="shared" si="1"/>
        <v>15.881274095145411</v>
      </c>
      <c r="I30" s="154"/>
    </row>
    <row r="31" spans="1:9" s="160" customFormat="1" ht="20.25" customHeight="1">
      <c r="A31" s="164" t="s">
        <v>183</v>
      </c>
      <c r="B31" s="152">
        <v>0</v>
      </c>
      <c r="C31" s="152">
        <v>0</v>
      </c>
      <c r="D31" s="152">
        <v>0</v>
      </c>
      <c r="E31" s="152">
        <f t="shared" si="4"/>
        <v>0</v>
      </c>
      <c r="F31" s="152">
        <v>0</v>
      </c>
      <c r="G31" s="152">
        <f t="shared" si="5"/>
        <v>0</v>
      </c>
      <c r="H31" s="153" t="str">
        <f t="shared" si="1"/>
        <v/>
      </c>
      <c r="I31" s="154"/>
    </row>
    <row r="32" spans="1:9" s="160" customFormat="1" ht="20.25" customHeight="1">
      <c r="A32" s="164" t="s">
        <v>184</v>
      </c>
      <c r="B32" s="152">
        <v>3373</v>
      </c>
      <c r="C32" s="152">
        <v>2956</v>
      </c>
      <c r="D32" s="152">
        <v>2956</v>
      </c>
      <c r="E32" s="152">
        <f t="shared" si="4"/>
        <v>2956</v>
      </c>
      <c r="F32" s="152">
        <v>0</v>
      </c>
      <c r="G32" s="152">
        <f t="shared" si="5"/>
        <v>-417</v>
      </c>
      <c r="H32" s="153">
        <f t="shared" si="1"/>
        <v>-12.362881707678625</v>
      </c>
      <c r="I32" s="154"/>
    </row>
    <row r="33" spans="1:249" s="160" customFormat="1" ht="20.25" customHeight="1">
      <c r="A33" s="164" t="s">
        <v>185</v>
      </c>
      <c r="B33" s="152">
        <v>37</v>
      </c>
      <c r="C33" s="152">
        <v>31</v>
      </c>
      <c r="D33" s="152">
        <v>31</v>
      </c>
      <c r="E33" s="152">
        <f>D33+F33</f>
        <v>31</v>
      </c>
      <c r="F33" s="152">
        <v>0</v>
      </c>
      <c r="G33" s="152">
        <f>E33-B33</f>
        <v>-6</v>
      </c>
      <c r="H33" s="153">
        <f t="shared" si="1"/>
        <v>-16.216216216216218</v>
      </c>
      <c r="I33" s="154"/>
    </row>
    <row r="34" spans="1:249" s="147" customFormat="1" ht="20.25" customHeight="1">
      <c r="A34" s="165" t="s">
        <v>186</v>
      </c>
      <c r="B34" s="157">
        <f>B35+B36+B37+B38+B39+B40+B44+B45</f>
        <v>1203411</v>
      </c>
      <c r="C34" s="157">
        <f>C35+C36+C37+C38+C39+C40+C44+C45</f>
        <v>323579</v>
      </c>
      <c r="D34" s="157">
        <f>D35+D36+D37+D38+D39+D40+D44+D45</f>
        <v>429416</v>
      </c>
      <c r="E34" s="157">
        <f>E35+E36+E37+E38+E39+E40+E44+E45</f>
        <v>470461</v>
      </c>
      <c r="F34" s="157">
        <f>F35+F36+F37+F38+F39+F40+F44+F45</f>
        <v>41045</v>
      </c>
      <c r="G34" s="157">
        <f t="shared" si="5"/>
        <v>-732950</v>
      </c>
      <c r="H34" s="158">
        <f t="shared" si="1"/>
        <v>-60.906041244429375</v>
      </c>
      <c r="I34" s="154"/>
    </row>
    <row r="35" spans="1:249" s="160" customFormat="1" ht="20.25" customHeight="1">
      <c r="A35" s="166" t="s">
        <v>187</v>
      </c>
      <c r="B35" s="152">
        <v>36153</v>
      </c>
      <c r="C35" s="152">
        <v>36153</v>
      </c>
      <c r="D35" s="152">
        <v>36153</v>
      </c>
      <c r="E35" s="152">
        <f t="shared" si="4"/>
        <v>36153</v>
      </c>
      <c r="F35" s="152"/>
      <c r="G35" s="152">
        <f>E35-B35</f>
        <v>0</v>
      </c>
      <c r="H35" s="153">
        <f t="shared" si="1"/>
        <v>0</v>
      </c>
      <c r="I35" s="154"/>
    </row>
    <row r="36" spans="1:249" s="160" customFormat="1" ht="20.25" customHeight="1">
      <c r="A36" s="166" t="s">
        <v>188</v>
      </c>
      <c r="B36" s="152">
        <v>345455</v>
      </c>
      <c r="C36" s="152">
        <v>39979</v>
      </c>
      <c r="D36" s="152">
        <v>39979</v>
      </c>
      <c r="E36" s="152">
        <f t="shared" si="4"/>
        <v>44424</v>
      </c>
      <c r="F36" s="152">
        <v>4445</v>
      </c>
      <c r="G36" s="152">
        <f t="shared" si="5"/>
        <v>-301031</v>
      </c>
      <c r="H36" s="153">
        <f t="shared" si="1"/>
        <v>-87.140437973107936</v>
      </c>
      <c r="I36" s="154"/>
    </row>
    <row r="37" spans="1:249" s="160" customFormat="1" ht="20.25" customHeight="1">
      <c r="A37" s="166" t="s">
        <v>189</v>
      </c>
      <c r="B37" s="152">
        <v>489905</v>
      </c>
      <c r="C37" s="152">
        <v>14847</v>
      </c>
      <c r="D37" s="152">
        <v>14847</v>
      </c>
      <c r="E37" s="152">
        <f t="shared" si="4"/>
        <v>14847</v>
      </c>
      <c r="F37" s="152"/>
      <c r="G37" s="152">
        <f t="shared" si="5"/>
        <v>-475058</v>
      </c>
      <c r="H37" s="153">
        <f t="shared" si="1"/>
        <v>-96.969412437105149</v>
      </c>
      <c r="I37" s="154"/>
    </row>
    <row r="38" spans="1:249" s="160" customFormat="1" ht="20.25" customHeight="1">
      <c r="A38" s="166" t="s">
        <v>190</v>
      </c>
      <c r="B38" s="152">
        <v>16451</v>
      </c>
      <c r="C38" s="152">
        <v>5457</v>
      </c>
      <c r="D38" s="152">
        <v>17103</v>
      </c>
      <c r="E38" s="152">
        <f t="shared" si="4"/>
        <v>17103</v>
      </c>
      <c r="F38" s="152"/>
      <c r="G38" s="152">
        <f t="shared" si="5"/>
        <v>652</v>
      </c>
      <c r="H38" s="153">
        <f t="shared" si="1"/>
        <v>3.9632849066926026</v>
      </c>
      <c r="I38" s="154"/>
    </row>
    <row r="39" spans="1:249" s="160" customFormat="1" ht="20.25" customHeight="1">
      <c r="A39" s="166" t="s">
        <v>191</v>
      </c>
      <c r="B39" s="152">
        <v>76171</v>
      </c>
      <c r="C39" s="152"/>
      <c r="D39" s="152">
        <v>1000</v>
      </c>
      <c r="E39" s="152">
        <f t="shared" si="4"/>
        <v>30375</v>
      </c>
      <c r="F39" s="152">
        <f>'附表1.新增预算总收入明细 '!B13</f>
        <v>29375</v>
      </c>
      <c r="G39" s="152">
        <f t="shared" si="5"/>
        <v>-45796</v>
      </c>
      <c r="H39" s="153">
        <f t="shared" si="1"/>
        <v>-60.122618844442108</v>
      </c>
      <c r="I39" s="154"/>
    </row>
    <row r="40" spans="1:249" s="160" customFormat="1" ht="20.25" customHeight="1">
      <c r="A40" s="166" t="s">
        <v>192</v>
      </c>
      <c r="B40" s="152">
        <f>SUM(B41:B43)</f>
        <v>134873</v>
      </c>
      <c r="C40" s="152">
        <f>SUM(C41:C43)</f>
        <v>187143</v>
      </c>
      <c r="D40" s="152">
        <f t="shared" ref="D40:E40" si="6">SUM(D41:D43)</f>
        <v>187143</v>
      </c>
      <c r="E40" s="152">
        <f t="shared" si="6"/>
        <v>174368</v>
      </c>
      <c r="F40" s="152">
        <f>SUM(F41:F43)</f>
        <v>-12775</v>
      </c>
      <c r="G40" s="152">
        <f t="shared" si="5"/>
        <v>39495</v>
      </c>
      <c r="H40" s="153">
        <f t="shared" si="1"/>
        <v>29.283103363905305</v>
      </c>
      <c r="I40" s="154"/>
    </row>
    <row r="41" spans="1:249" s="160" customFormat="1" ht="20.25" customHeight="1">
      <c r="A41" s="167" t="s">
        <v>193</v>
      </c>
      <c r="B41" s="152">
        <v>80595</v>
      </c>
      <c r="C41" s="152">
        <v>160150</v>
      </c>
      <c r="D41" s="152">
        <v>160150</v>
      </c>
      <c r="E41" s="152">
        <f t="shared" si="4"/>
        <v>141150</v>
      </c>
      <c r="F41" s="152">
        <v>-19000</v>
      </c>
      <c r="G41" s="152">
        <f t="shared" si="5"/>
        <v>60555</v>
      </c>
      <c r="H41" s="153">
        <f t="shared" si="1"/>
        <v>75.134933928903777</v>
      </c>
      <c r="I41" s="154"/>
    </row>
    <row r="42" spans="1:249" s="160" customFormat="1" ht="20.25" customHeight="1">
      <c r="A42" s="167" t="s">
        <v>286</v>
      </c>
      <c r="B42" s="152">
        <v>1278</v>
      </c>
      <c r="C42" s="152">
        <v>601</v>
      </c>
      <c r="D42" s="152">
        <v>601</v>
      </c>
      <c r="E42" s="152">
        <f t="shared" si="4"/>
        <v>292</v>
      </c>
      <c r="F42" s="152">
        <v>-309</v>
      </c>
      <c r="G42" s="152">
        <f t="shared" si="5"/>
        <v>-986</v>
      </c>
      <c r="H42" s="153">
        <f t="shared" si="1"/>
        <v>-77.151799687010964</v>
      </c>
      <c r="I42" s="154"/>
    </row>
    <row r="43" spans="1:249" s="169" customFormat="1" ht="20.25" customHeight="1">
      <c r="A43" s="168" t="s">
        <v>194</v>
      </c>
      <c r="B43" s="152">
        <v>53000</v>
      </c>
      <c r="C43" s="152">
        <v>26392</v>
      </c>
      <c r="D43" s="152">
        <v>26392</v>
      </c>
      <c r="E43" s="152">
        <f t="shared" si="4"/>
        <v>32926</v>
      </c>
      <c r="F43" s="152">
        <f>'附表1.新增预算总收入明细 '!B24</f>
        <v>6534</v>
      </c>
      <c r="G43" s="152">
        <f t="shared" si="5"/>
        <v>-20074</v>
      </c>
      <c r="H43" s="153">
        <f t="shared" si="1"/>
        <v>-37.875471698113202</v>
      </c>
      <c r="I43" s="154"/>
      <c r="IL43" s="170"/>
      <c r="IM43" s="170"/>
      <c r="IN43" s="170"/>
      <c r="IO43" s="170"/>
    </row>
    <row r="44" spans="1:249" s="169" customFormat="1" ht="20.25" customHeight="1">
      <c r="A44" s="171" t="s">
        <v>195</v>
      </c>
      <c r="B44" s="152">
        <v>37403</v>
      </c>
      <c r="C44" s="152">
        <v>40000</v>
      </c>
      <c r="D44" s="152">
        <v>40000</v>
      </c>
      <c r="E44" s="152">
        <f t="shared" si="4"/>
        <v>40000</v>
      </c>
      <c r="F44" s="152">
        <v>0</v>
      </c>
      <c r="G44" s="152">
        <f t="shared" si="5"/>
        <v>2597</v>
      </c>
      <c r="H44" s="153">
        <f t="shared" si="1"/>
        <v>6.9432933187177497</v>
      </c>
      <c r="I44" s="154"/>
      <c r="IL44" s="170"/>
      <c r="IM44" s="170"/>
      <c r="IN44" s="170"/>
      <c r="IO44" s="170"/>
    </row>
    <row r="45" spans="1:249" s="169" customFormat="1" ht="20.25" customHeight="1">
      <c r="A45" s="127" t="s">
        <v>196</v>
      </c>
      <c r="B45" s="152">
        <v>67000</v>
      </c>
      <c r="C45" s="172"/>
      <c r="D45" s="172">
        <v>93191</v>
      </c>
      <c r="E45" s="152">
        <f t="shared" si="4"/>
        <v>113191</v>
      </c>
      <c r="F45" s="152">
        <v>20000</v>
      </c>
      <c r="G45" s="152">
        <f t="shared" si="5"/>
        <v>46191</v>
      </c>
      <c r="H45" s="153">
        <f t="shared" si="1"/>
        <v>68.941791044776124</v>
      </c>
      <c r="I45" s="154"/>
      <c r="IL45" s="170"/>
      <c r="IM45" s="170"/>
      <c r="IN45" s="170"/>
      <c r="IO45" s="170"/>
    </row>
    <row r="46" spans="1:249" s="169" customFormat="1" ht="15.75">
      <c r="C46" s="173"/>
      <c r="D46" s="173"/>
      <c r="E46" s="173"/>
      <c r="F46" s="173"/>
      <c r="H46" s="174"/>
      <c r="IL46" s="170"/>
      <c r="IM46" s="170"/>
      <c r="IN46" s="170"/>
      <c r="IO46" s="170"/>
    </row>
    <row r="47" spans="1:249" s="169" customFormat="1">
      <c r="H47" s="225"/>
      <c r="IL47" s="170"/>
      <c r="IM47" s="170"/>
      <c r="IN47" s="170"/>
      <c r="IO47" s="170"/>
    </row>
    <row r="48" spans="1:249" s="169" customFormat="1">
      <c r="H48" s="225"/>
      <c r="IL48" s="170"/>
      <c r="IM48" s="170"/>
      <c r="IN48" s="170"/>
      <c r="IO48" s="170"/>
    </row>
    <row r="49" spans="8:249" s="169" customFormat="1">
      <c r="H49" s="225"/>
      <c r="IL49" s="170"/>
      <c r="IM49" s="170"/>
      <c r="IN49" s="170"/>
      <c r="IO49" s="170"/>
    </row>
    <row r="50" spans="8:249" s="169" customFormat="1">
      <c r="H50" s="225"/>
      <c r="IL50" s="170"/>
      <c r="IM50" s="170"/>
      <c r="IN50" s="170"/>
      <c r="IO50" s="170"/>
    </row>
    <row r="51" spans="8:249" s="41" customFormat="1" ht="14.25">
      <c r="H51" s="43"/>
      <c r="IL51" s="44"/>
      <c r="IM51" s="44"/>
      <c r="IN51" s="44"/>
      <c r="IO51" s="44"/>
    </row>
    <row r="52" spans="8:249" s="41" customFormat="1" ht="14.25">
      <c r="H52" s="43"/>
    </row>
  </sheetData>
  <mergeCells count="5">
    <mergeCell ref="A2:H2"/>
    <mergeCell ref="C4:F4"/>
    <mergeCell ref="G4:H4"/>
    <mergeCell ref="A4:A5"/>
    <mergeCell ref="B4:B5"/>
  </mergeCells>
  <phoneticPr fontId="22" type="noConversion"/>
  <printOptions horizontalCentered="1"/>
  <pageMargins left="0.47244094488188981" right="0.47244094488188981" top="0.6692913385826772" bottom="0.62992125984251968" header="0.31496062992125984" footer="0.31496062992125984"/>
  <pageSetup paperSize="9" scale="79" orientation="portrait" r:id="rId1"/>
  <headerFooter>
    <oddFooter>&amp;C11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45"/>
  <sheetViews>
    <sheetView workbookViewId="0">
      <pane ySplit="7" topLeftCell="A8" activePane="bottomLeft" state="frozen"/>
      <selection activeCell="A10" sqref="A10"/>
      <selection pane="bottomLeft" activeCell="A13" sqref="A13"/>
    </sheetView>
  </sheetViews>
  <sheetFormatPr defaultColWidth="9" defaultRowHeight="29.25" customHeight="1"/>
  <cols>
    <col min="1" max="1" width="56.125" style="1" customWidth="1"/>
    <col min="2" max="2" width="11.25" style="1" customWidth="1"/>
    <col min="3" max="3" width="24.5" style="1" customWidth="1"/>
    <col min="4" max="4" width="11.875" style="1" customWidth="1"/>
    <col min="5" max="5" width="11" style="1" customWidth="1"/>
    <col min="6" max="6" width="9" style="1"/>
    <col min="7" max="7" width="18.5" style="1" customWidth="1"/>
    <col min="8" max="16384" width="9" style="1"/>
  </cols>
  <sheetData>
    <row r="1" spans="1:5" s="32" customFormat="1" ht="15.75" customHeight="1">
      <c r="A1" s="363" t="s">
        <v>6</v>
      </c>
      <c r="B1" s="36"/>
      <c r="C1" s="37"/>
    </row>
    <row r="2" spans="1:5" ht="24.75" customHeight="1">
      <c r="A2" s="373" t="s">
        <v>7</v>
      </c>
      <c r="B2" s="373"/>
      <c r="C2" s="373"/>
    </row>
    <row r="3" spans="1:5" s="33" customFormat="1" ht="14.25" customHeight="1">
      <c r="A3" s="38"/>
      <c r="B3" s="39"/>
      <c r="C3" s="40" t="s">
        <v>2</v>
      </c>
    </row>
    <row r="4" spans="1:5" s="132" customFormat="1" ht="24" customHeight="1">
      <c r="A4" s="130" t="s">
        <v>115</v>
      </c>
      <c r="B4" s="130" t="s">
        <v>116</v>
      </c>
      <c r="C4" s="130" t="s">
        <v>105</v>
      </c>
      <c r="D4" s="131"/>
    </row>
    <row r="5" spans="1:5" s="132" customFormat="1" ht="24" customHeight="1">
      <c r="A5" s="133" t="s">
        <v>117</v>
      </c>
      <c r="B5" s="134">
        <f>B6+B11+B29+B31</f>
        <v>17844.890495</v>
      </c>
      <c r="C5" s="133"/>
      <c r="D5" s="131"/>
      <c r="E5" s="251"/>
    </row>
    <row r="6" spans="1:5" s="132" customFormat="1" ht="24" customHeight="1">
      <c r="A6" s="135" t="s">
        <v>118</v>
      </c>
      <c r="B6" s="136">
        <f>B7</f>
        <v>300</v>
      </c>
      <c r="C6" s="130"/>
    </row>
    <row r="7" spans="1:5" s="137" customFormat="1" ht="24" customHeight="1">
      <c r="A7" s="135" t="s">
        <v>119</v>
      </c>
      <c r="B7" s="136">
        <f>SUM(B8:B10)</f>
        <v>300</v>
      </c>
      <c r="C7" s="130"/>
    </row>
    <row r="8" spans="1:5" s="141" customFormat="1" ht="24" customHeight="1">
      <c r="A8" s="138" t="s">
        <v>120</v>
      </c>
      <c r="B8" s="139">
        <v>150</v>
      </c>
      <c r="C8" s="140" t="s">
        <v>121</v>
      </c>
    </row>
    <row r="9" spans="1:5" s="141" customFormat="1" ht="24" customHeight="1">
      <c r="A9" s="138" t="s">
        <v>122</v>
      </c>
      <c r="B9" s="139">
        <v>100</v>
      </c>
      <c r="C9" s="140" t="s">
        <v>121</v>
      </c>
    </row>
    <row r="10" spans="1:5" s="141" customFormat="1" ht="30" customHeight="1">
      <c r="A10" s="138" t="s">
        <v>451</v>
      </c>
      <c r="B10" s="139">
        <v>50</v>
      </c>
      <c r="C10" s="140" t="s">
        <v>123</v>
      </c>
    </row>
    <row r="11" spans="1:5" s="137" customFormat="1" ht="24" customHeight="1">
      <c r="A11" s="135" t="s">
        <v>124</v>
      </c>
      <c r="B11" s="136">
        <f>B12+B19+B25</f>
        <v>23861.890495</v>
      </c>
      <c r="C11" s="130"/>
    </row>
    <row r="12" spans="1:5" s="137" customFormat="1" ht="24" customHeight="1">
      <c r="A12" s="135" t="s">
        <v>125</v>
      </c>
      <c r="B12" s="136">
        <f>SUM(B13:B18)</f>
        <v>4117</v>
      </c>
      <c r="C12" s="130"/>
    </row>
    <row r="13" spans="1:5" s="141" customFormat="1" ht="30" customHeight="1">
      <c r="A13" s="142" t="s">
        <v>126</v>
      </c>
      <c r="B13" s="134">
        <v>4</v>
      </c>
      <c r="C13" s="140" t="s">
        <v>127</v>
      </c>
    </row>
    <row r="14" spans="1:5" s="141" customFormat="1" ht="24" customHeight="1">
      <c r="A14" s="142" t="s">
        <v>128</v>
      </c>
      <c r="B14" s="134">
        <v>3525</v>
      </c>
      <c r="C14" s="140" t="s">
        <v>129</v>
      </c>
    </row>
    <row r="15" spans="1:5" s="141" customFormat="1" ht="24" customHeight="1">
      <c r="A15" s="142" t="s">
        <v>130</v>
      </c>
      <c r="B15" s="134">
        <v>50</v>
      </c>
      <c r="C15" s="140" t="s">
        <v>131</v>
      </c>
    </row>
    <row r="16" spans="1:5" s="141" customFormat="1" ht="24" customHeight="1">
      <c r="A16" s="142" t="s">
        <v>132</v>
      </c>
      <c r="B16" s="134">
        <v>100</v>
      </c>
      <c r="C16" s="140" t="s">
        <v>133</v>
      </c>
    </row>
    <row r="17" spans="1:3" s="141" customFormat="1" ht="24" customHeight="1">
      <c r="A17" s="234" t="s">
        <v>307</v>
      </c>
      <c r="B17" s="235">
        <v>226</v>
      </c>
      <c r="C17" s="236" t="s">
        <v>302</v>
      </c>
    </row>
    <row r="18" spans="1:3" s="141" customFormat="1" ht="30" customHeight="1">
      <c r="A18" s="234" t="s">
        <v>361</v>
      </c>
      <c r="B18" s="235">
        <v>212</v>
      </c>
      <c r="C18" s="236" t="s">
        <v>310</v>
      </c>
    </row>
    <row r="19" spans="1:3" s="137" customFormat="1" ht="24" customHeight="1">
      <c r="A19" s="135" t="s">
        <v>134</v>
      </c>
      <c r="B19" s="136">
        <f>SUM(B20:B24)</f>
        <v>1732</v>
      </c>
      <c r="C19" s="135"/>
    </row>
    <row r="20" spans="1:3" s="141" customFormat="1" ht="24" customHeight="1">
      <c r="A20" s="142" t="s">
        <v>135</v>
      </c>
      <c r="B20" s="134">
        <v>300</v>
      </c>
      <c r="C20" s="140" t="s">
        <v>308</v>
      </c>
    </row>
    <row r="21" spans="1:3" s="141" customFormat="1" ht="24" customHeight="1">
      <c r="A21" s="142" t="s">
        <v>136</v>
      </c>
      <c r="B21" s="134">
        <v>500</v>
      </c>
      <c r="C21" s="140" t="s">
        <v>137</v>
      </c>
    </row>
    <row r="22" spans="1:3" s="143" customFormat="1" ht="30" customHeight="1">
      <c r="A22" s="142" t="s">
        <v>138</v>
      </c>
      <c r="B22" s="134">
        <v>700</v>
      </c>
      <c r="C22" s="140" t="s">
        <v>139</v>
      </c>
    </row>
    <row r="23" spans="1:3" s="143" customFormat="1" ht="24" customHeight="1">
      <c r="A23" s="142" t="s">
        <v>140</v>
      </c>
      <c r="B23" s="134">
        <v>100</v>
      </c>
      <c r="C23" s="140" t="s">
        <v>137</v>
      </c>
    </row>
    <row r="24" spans="1:3" s="141" customFormat="1" ht="31.5" customHeight="1">
      <c r="A24" s="234" t="s">
        <v>362</v>
      </c>
      <c r="B24" s="235">
        <v>132</v>
      </c>
      <c r="C24" s="236" t="s">
        <v>309</v>
      </c>
    </row>
    <row r="25" spans="1:3" s="144" customFormat="1" ht="24" customHeight="1">
      <c r="A25" s="135" t="s">
        <v>141</v>
      </c>
      <c r="B25" s="136">
        <f>SUM(B26:B28)</f>
        <v>18012.890495</v>
      </c>
      <c r="C25" s="135"/>
    </row>
    <row r="26" spans="1:3" s="141" customFormat="1" ht="30" customHeight="1">
      <c r="A26" s="142" t="s">
        <v>142</v>
      </c>
      <c r="B26" s="134">
        <v>5500.3263889999998</v>
      </c>
      <c r="C26" s="140" t="s">
        <v>143</v>
      </c>
    </row>
    <row r="27" spans="1:3" s="143" customFormat="1" ht="30" customHeight="1">
      <c r="A27" s="142" t="s">
        <v>144</v>
      </c>
      <c r="B27" s="134">
        <f>931.440861+4787</f>
        <v>5718.440861</v>
      </c>
      <c r="C27" s="140" t="s">
        <v>143</v>
      </c>
    </row>
    <row r="28" spans="1:3" s="141" customFormat="1" ht="24" customHeight="1">
      <c r="A28" s="142" t="s">
        <v>145</v>
      </c>
      <c r="B28" s="134">
        <v>6794.1232449999998</v>
      </c>
      <c r="C28" s="140" t="s">
        <v>143</v>
      </c>
    </row>
    <row r="29" spans="1:3" s="137" customFormat="1" ht="24" customHeight="1">
      <c r="A29" s="135" t="s">
        <v>146</v>
      </c>
      <c r="B29" s="136">
        <v>20000</v>
      </c>
      <c r="C29" s="135"/>
    </row>
    <row r="30" spans="1:3" s="141" customFormat="1" ht="30" customHeight="1">
      <c r="A30" s="142" t="s">
        <v>147</v>
      </c>
      <c r="B30" s="134">
        <v>20000</v>
      </c>
      <c r="C30" s="125" t="s">
        <v>148</v>
      </c>
    </row>
    <row r="31" spans="1:3" s="137" customFormat="1" ht="24" customHeight="1">
      <c r="A31" s="135" t="s">
        <v>149</v>
      </c>
      <c r="B31" s="136">
        <f>SUM(B32:B32)</f>
        <v>-26317</v>
      </c>
      <c r="C31" s="135"/>
    </row>
    <row r="32" spans="1:3" s="141" customFormat="1" ht="24" customHeight="1">
      <c r="A32" s="142" t="s">
        <v>150</v>
      </c>
      <c r="B32" s="134">
        <f>-'附表3-1压减支出明细表'!C5</f>
        <v>-26317</v>
      </c>
      <c r="C32" s="145" t="s">
        <v>151</v>
      </c>
    </row>
    <row r="33" spans="1:3" s="34" customFormat="1" ht="29.25" customHeight="1">
      <c r="A33" s="33"/>
      <c r="B33" s="33"/>
      <c r="C33" s="33"/>
    </row>
    <row r="34" spans="1:3" s="34" customFormat="1" ht="29.25" customHeight="1">
      <c r="A34" s="35"/>
      <c r="B34" s="35"/>
      <c r="C34" s="35"/>
    </row>
    <row r="35" spans="1:3" s="34" customFormat="1" ht="29.25" customHeight="1"/>
    <row r="36" spans="1:3" s="34" customFormat="1" ht="29.25" customHeight="1">
      <c r="A36" s="33"/>
      <c r="B36" s="33"/>
      <c r="C36" s="33"/>
    </row>
    <row r="37" spans="1:3" s="34" customFormat="1" ht="29.25" customHeight="1"/>
    <row r="38" spans="1:3" s="34" customFormat="1" ht="29.25" customHeight="1"/>
    <row r="39" spans="1:3" s="34" customFormat="1" ht="29.25" customHeight="1"/>
    <row r="40" spans="1:3" s="34" customFormat="1" ht="29.25" customHeight="1"/>
    <row r="41" spans="1:3" s="34" customFormat="1" ht="29.25" customHeight="1"/>
    <row r="42" spans="1:3" s="34" customFormat="1" ht="29.25" customHeight="1"/>
    <row r="43" spans="1:3" s="34" customFormat="1" ht="29.25" customHeight="1"/>
    <row r="44" spans="1:3" s="34" customFormat="1" ht="29.25" customHeight="1"/>
    <row r="45" spans="1:3" s="34" customFormat="1" ht="29.25" customHeight="1"/>
  </sheetData>
  <mergeCells count="1">
    <mergeCell ref="A2:C2"/>
  </mergeCells>
  <phoneticPr fontId="22" type="noConversion"/>
  <printOptions horizontalCentered="1"/>
  <pageMargins left="0.43307086614173229" right="0.43307086614173229" top="0.59055118110236227" bottom="0.59055118110236227" header="0.31496062992125984" footer="0.31496062992125984"/>
  <pageSetup paperSize="9" scale="94" orientation="portrait" r:id="rId1"/>
  <headerFooter>
    <oddFooter>&amp;C12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P21"/>
  <sheetViews>
    <sheetView workbookViewId="0">
      <selection activeCell="F7" sqref="F7"/>
    </sheetView>
  </sheetViews>
  <sheetFormatPr defaultColWidth="9" defaultRowHeight="32.25" customHeight="1"/>
  <cols>
    <col min="1" max="1" width="52.125" customWidth="1"/>
    <col min="2" max="2" width="10" customWidth="1"/>
    <col min="3" max="3" width="9.875" customWidth="1"/>
    <col min="4" max="4" width="28.125" style="26" customWidth="1"/>
  </cols>
  <sheetData>
    <row r="1" spans="1:224" s="25" customFormat="1" ht="21" customHeight="1">
      <c r="A1" s="363" t="s">
        <v>8</v>
      </c>
      <c r="B1" s="28"/>
      <c r="C1" s="28"/>
      <c r="D1" s="28"/>
      <c r="HM1" s="31"/>
      <c r="HN1" s="31"/>
      <c r="HO1" s="31"/>
      <c r="HP1" s="31"/>
    </row>
    <row r="2" spans="1:224" ht="26.25" customHeight="1">
      <c r="A2" s="374" t="s">
        <v>9</v>
      </c>
      <c r="B2" s="374"/>
      <c r="C2" s="374"/>
      <c r="D2" s="374"/>
    </row>
    <row r="3" spans="1:224" ht="15" customHeight="1">
      <c r="A3" s="29"/>
      <c r="B3" s="29"/>
      <c r="C3" s="29"/>
      <c r="D3" s="30" t="s">
        <v>2</v>
      </c>
    </row>
    <row r="4" spans="1:224" s="121" customFormat="1" ht="34.5" customHeight="1">
      <c r="A4" s="119" t="s">
        <v>103</v>
      </c>
      <c r="B4" s="119" t="s">
        <v>39</v>
      </c>
      <c r="C4" s="120" t="s">
        <v>104</v>
      </c>
      <c r="D4" s="119" t="s">
        <v>105</v>
      </c>
    </row>
    <row r="5" spans="1:224" s="121" customFormat="1" ht="27" customHeight="1">
      <c r="A5" s="230" t="s">
        <v>71</v>
      </c>
      <c r="B5" s="122">
        <f>B6+B17</f>
        <v>100432</v>
      </c>
      <c r="C5" s="122">
        <f>C6+C17</f>
        <v>26317</v>
      </c>
      <c r="D5" s="123"/>
    </row>
    <row r="6" spans="1:224" s="128" customFormat="1" ht="27" customHeight="1">
      <c r="A6" s="229" t="s">
        <v>108</v>
      </c>
      <c r="B6" s="122">
        <f>SUM(B7:B16)</f>
        <v>66634</v>
      </c>
      <c r="C6" s="122">
        <f>SUM(C7:C16)</f>
        <v>19512</v>
      </c>
      <c r="D6" s="123"/>
    </row>
    <row r="7" spans="1:224" s="124" customFormat="1" ht="30" customHeight="1">
      <c r="A7" s="125" t="s">
        <v>295</v>
      </c>
      <c r="B7" s="126">
        <v>9000</v>
      </c>
      <c r="C7" s="126">
        <v>6000</v>
      </c>
      <c r="D7" s="127" t="s">
        <v>106</v>
      </c>
    </row>
    <row r="8" spans="1:224" s="26" customFormat="1" ht="27" customHeight="1">
      <c r="A8" s="125" t="s">
        <v>454</v>
      </c>
      <c r="B8" s="126">
        <v>18000</v>
      </c>
      <c r="C8" s="126">
        <v>6000</v>
      </c>
      <c r="D8" s="127" t="s">
        <v>106</v>
      </c>
    </row>
    <row r="9" spans="1:224" s="26" customFormat="1" ht="27" customHeight="1">
      <c r="A9" s="125" t="s">
        <v>452</v>
      </c>
      <c r="B9" s="126">
        <v>5500</v>
      </c>
      <c r="C9" s="126">
        <v>2500</v>
      </c>
      <c r="D9" s="127" t="s">
        <v>106</v>
      </c>
    </row>
    <row r="10" spans="1:224" s="26" customFormat="1" ht="30" customHeight="1">
      <c r="A10" s="125" t="s">
        <v>317</v>
      </c>
      <c r="B10" s="126">
        <v>26341</v>
      </c>
      <c r="C10" s="126">
        <v>2000</v>
      </c>
      <c r="D10" s="127" t="s">
        <v>109</v>
      </c>
    </row>
    <row r="11" spans="1:224" s="26" customFormat="1" ht="27" customHeight="1">
      <c r="A11" s="125" t="s">
        <v>318</v>
      </c>
      <c r="B11" s="126">
        <v>1000</v>
      </c>
      <c r="C11" s="126">
        <v>1000</v>
      </c>
      <c r="D11" s="127" t="s">
        <v>110</v>
      </c>
    </row>
    <row r="12" spans="1:224" s="26" customFormat="1" ht="27" customHeight="1">
      <c r="A12" s="125" t="s">
        <v>319</v>
      </c>
      <c r="B12" s="126">
        <v>1100</v>
      </c>
      <c r="C12" s="126">
        <v>1100</v>
      </c>
      <c r="D12" s="127" t="s">
        <v>111</v>
      </c>
    </row>
    <row r="13" spans="1:224" s="26" customFormat="1" ht="27" customHeight="1">
      <c r="A13" s="249" t="s">
        <v>363</v>
      </c>
      <c r="B13" s="231">
        <v>2400</v>
      </c>
      <c r="C13" s="231">
        <v>612</v>
      </c>
      <c r="D13" s="250" t="s">
        <v>315</v>
      </c>
    </row>
    <row r="14" spans="1:224" s="26" customFormat="1" ht="27" customHeight="1">
      <c r="A14" s="125" t="s">
        <v>320</v>
      </c>
      <c r="B14" s="126">
        <v>900</v>
      </c>
      <c r="C14" s="126">
        <v>150</v>
      </c>
      <c r="D14" s="127" t="s">
        <v>107</v>
      </c>
    </row>
    <row r="15" spans="1:224" s="26" customFormat="1" ht="27" customHeight="1">
      <c r="A15" s="125" t="s">
        <v>321</v>
      </c>
      <c r="B15" s="126">
        <v>500</v>
      </c>
      <c r="C15" s="126">
        <v>100</v>
      </c>
      <c r="D15" s="127" t="s">
        <v>107</v>
      </c>
    </row>
    <row r="16" spans="1:224" s="26" customFormat="1" ht="27" customHeight="1">
      <c r="A16" s="125" t="s">
        <v>453</v>
      </c>
      <c r="B16" s="126">
        <v>1893</v>
      </c>
      <c r="C16" s="126">
        <v>50</v>
      </c>
      <c r="D16" s="127" t="s">
        <v>106</v>
      </c>
    </row>
    <row r="17" spans="1:4" s="124" customFormat="1" ht="27" customHeight="1">
      <c r="A17" s="229" t="s">
        <v>112</v>
      </c>
      <c r="B17" s="122">
        <f>SUM(B18:B21)</f>
        <v>33798</v>
      </c>
      <c r="C17" s="122">
        <f>SUM(C18:C21)</f>
        <v>6805</v>
      </c>
      <c r="D17" s="129"/>
    </row>
    <row r="18" spans="1:4" s="26" customFormat="1" ht="27" customHeight="1">
      <c r="A18" s="127" t="s">
        <v>298</v>
      </c>
      <c r="B18" s="126">
        <v>3000</v>
      </c>
      <c r="C18" s="126">
        <v>2000</v>
      </c>
      <c r="D18" s="127" t="s">
        <v>114</v>
      </c>
    </row>
    <row r="19" spans="1:4" s="26" customFormat="1" ht="30" customHeight="1">
      <c r="A19" s="127" t="s">
        <v>299</v>
      </c>
      <c r="B19" s="126">
        <v>2000</v>
      </c>
      <c r="C19" s="126">
        <v>2000</v>
      </c>
      <c r="D19" s="127" t="s">
        <v>297</v>
      </c>
    </row>
    <row r="20" spans="1:4" s="26" customFormat="1" ht="30" customHeight="1">
      <c r="A20" s="127" t="s">
        <v>300</v>
      </c>
      <c r="B20" s="231">
        <v>4064</v>
      </c>
      <c r="C20" s="231">
        <v>1100</v>
      </c>
      <c r="D20" s="127" t="s">
        <v>296</v>
      </c>
    </row>
    <row r="21" spans="1:4" s="26" customFormat="1" ht="27" customHeight="1">
      <c r="A21" s="125" t="s">
        <v>301</v>
      </c>
      <c r="B21" s="126">
        <v>24734</v>
      </c>
      <c r="C21" s="126">
        <v>1705</v>
      </c>
      <c r="D21" s="127" t="s">
        <v>113</v>
      </c>
    </row>
  </sheetData>
  <mergeCells count="1">
    <mergeCell ref="A2:D2"/>
  </mergeCells>
  <phoneticPr fontId="22" type="noConversion"/>
  <printOptions horizontalCentered="1"/>
  <pageMargins left="0.43307086614173229" right="0.43307086614173229" top="0.59055118110236227" bottom="0.55118110236220474" header="0.31496062992125984" footer="0.31496062992125984"/>
  <pageSetup paperSize="9" scale="96" orientation="portrait" r:id="rId1"/>
  <headerFooter>
    <oddFooter>&amp;C13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Y34"/>
  <sheetViews>
    <sheetView showZeros="0" workbookViewId="0">
      <pane ySplit="7" topLeftCell="A8" activePane="bottomLeft" state="frozen"/>
      <selection activeCell="A10" sqref="A10"/>
      <selection pane="bottomLeft" activeCell="L19" sqref="L19"/>
    </sheetView>
  </sheetViews>
  <sheetFormatPr defaultColWidth="9" defaultRowHeight="14.25"/>
  <cols>
    <col min="1" max="1" width="9" style="10" hidden="1" customWidth="1"/>
    <col min="2" max="2" width="30.625" style="10" customWidth="1"/>
    <col min="3" max="3" width="12.25" style="11" customWidth="1"/>
    <col min="4" max="4" width="10.875" style="12" customWidth="1"/>
    <col min="5" max="5" width="10.375" style="12" customWidth="1"/>
    <col min="6" max="6" width="10.75" style="12" customWidth="1"/>
    <col min="7" max="7" width="10.375" style="12" customWidth="1"/>
    <col min="8" max="8" width="10.625" style="12" customWidth="1"/>
    <col min="9" max="9" width="10.125" style="12" customWidth="1"/>
    <col min="10" max="10" width="10.25" style="12" customWidth="1"/>
    <col min="11" max="11" width="10.75" style="13" customWidth="1"/>
    <col min="12" max="12" width="12" style="14" customWidth="1"/>
    <col min="13" max="13" width="10.125" style="10" customWidth="1"/>
    <col min="14" max="229" width="9" style="10"/>
    <col min="230" max="233" width="9" style="15"/>
    <col min="234" max="16384" width="9" style="16"/>
  </cols>
  <sheetData>
    <row r="1" spans="1:233" s="9" customFormat="1" ht="18.75">
      <c r="A1" s="17"/>
      <c r="B1" s="364" t="s">
        <v>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HT1" s="24"/>
      <c r="HU1" s="24"/>
      <c r="HV1" s="24"/>
      <c r="HW1" s="24"/>
    </row>
    <row r="2" spans="1:233" s="10" customFormat="1" ht="47.1" customHeight="1">
      <c r="A2" s="375" t="s">
        <v>11</v>
      </c>
      <c r="B2" s="375"/>
      <c r="C2" s="375"/>
      <c r="D2" s="376"/>
      <c r="E2" s="376"/>
      <c r="F2" s="376"/>
      <c r="G2" s="376"/>
      <c r="H2" s="376"/>
      <c r="I2" s="376"/>
      <c r="J2" s="376"/>
      <c r="K2" s="375"/>
      <c r="L2" s="375"/>
      <c r="HV2" s="15"/>
      <c r="HW2" s="15"/>
      <c r="HX2" s="15"/>
      <c r="HY2" s="15"/>
    </row>
    <row r="3" spans="1:233" s="10" customFormat="1" ht="22.5">
      <c r="A3" s="19"/>
      <c r="B3" s="20"/>
      <c r="C3" s="21"/>
      <c r="D3" s="22"/>
      <c r="E3" s="22"/>
      <c r="F3" s="22"/>
      <c r="G3" s="22"/>
      <c r="H3" s="22"/>
      <c r="I3" s="22"/>
      <c r="J3" s="22"/>
      <c r="K3" s="13"/>
      <c r="L3" s="23" t="s">
        <v>5</v>
      </c>
      <c r="HV3" s="15"/>
      <c r="HW3" s="15"/>
      <c r="HX3" s="15"/>
      <c r="HY3" s="15"/>
    </row>
    <row r="4" spans="1:233" s="81" customFormat="1" ht="34.5" customHeight="1">
      <c r="A4" s="384" t="s">
        <v>64</v>
      </c>
      <c r="B4" s="384" t="s">
        <v>65</v>
      </c>
      <c r="C4" s="385" t="s">
        <v>66</v>
      </c>
      <c r="D4" s="377" t="s">
        <v>67</v>
      </c>
      <c r="E4" s="378"/>
      <c r="F4" s="379"/>
      <c r="G4" s="380" t="s">
        <v>68</v>
      </c>
      <c r="H4" s="381"/>
      <c r="I4" s="381"/>
      <c r="J4" s="382"/>
      <c r="K4" s="383" t="s">
        <v>69</v>
      </c>
      <c r="L4" s="383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</row>
    <row r="5" spans="1:233" s="81" customFormat="1" ht="30.75" customHeight="1">
      <c r="A5" s="384"/>
      <c r="B5" s="384"/>
      <c r="C5" s="385"/>
      <c r="D5" s="57" t="s">
        <v>39</v>
      </c>
      <c r="E5" s="57" t="s">
        <v>70</v>
      </c>
      <c r="F5" s="57" t="s">
        <v>41</v>
      </c>
      <c r="G5" s="57" t="s">
        <v>71</v>
      </c>
      <c r="H5" s="57" t="s">
        <v>72</v>
      </c>
      <c r="I5" s="57" t="s">
        <v>73</v>
      </c>
      <c r="J5" s="57" t="s">
        <v>74</v>
      </c>
      <c r="K5" s="58" t="s">
        <v>42</v>
      </c>
      <c r="L5" s="82" t="s">
        <v>75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</row>
    <row r="6" spans="1:233" s="91" customFormat="1" ht="33" customHeight="1">
      <c r="A6" s="83"/>
      <c r="B6" s="84" t="s">
        <v>76</v>
      </c>
      <c r="C6" s="85">
        <f>C7+C33+C34</f>
        <v>595874.20585399983</v>
      </c>
      <c r="D6" s="86">
        <f>D7+D33+D34</f>
        <v>550722.00872000004</v>
      </c>
      <c r="E6" s="86">
        <f t="shared" ref="E6:K6" si="0">E7+E33+E34</f>
        <v>656559.00872000004</v>
      </c>
      <c r="F6" s="86">
        <f t="shared" si="0"/>
        <v>674404.00872000004</v>
      </c>
      <c r="G6" s="86">
        <f t="shared" si="0"/>
        <v>17845</v>
      </c>
      <c r="H6" s="86">
        <f t="shared" si="0"/>
        <v>44162</v>
      </c>
      <c r="I6" s="87">
        <f t="shared" si="0"/>
        <v>0</v>
      </c>
      <c r="J6" s="86">
        <f t="shared" si="0"/>
        <v>-26317</v>
      </c>
      <c r="K6" s="86">
        <f t="shared" si="0"/>
        <v>78529.802866000187</v>
      </c>
      <c r="L6" s="88">
        <f t="shared" ref="L6:L34" si="1">IFERROR(K6/C6*100,"")</f>
        <v>13.178923016721662</v>
      </c>
      <c r="M6" s="89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</row>
    <row r="7" spans="1:233" s="96" customFormat="1" ht="33" customHeight="1">
      <c r="A7" s="83"/>
      <c r="B7" s="92" t="s">
        <v>77</v>
      </c>
      <c r="C7" s="85">
        <f>SUM(C8:C32)</f>
        <v>404787.65075799986</v>
      </c>
      <c r="D7" s="86">
        <f>SUM(D8:D32)</f>
        <v>426584.70102000004</v>
      </c>
      <c r="E7" s="86">
        <f>SUM(E8:E32)</f>
        <v>463230.70102000004</v>
      </c>
      <c r="F7" s="86">
        <f>SUM(F8:F32)</f>
        <v>473969.70102000004</v>
      </c>
      <c r="G7" s="86">
        <f t="shared" ref="G7:J7" si="2">SUM(G8:G32)</f>
        <v>10739</v>
      </c>
      <c r="H7" s="86">
        <f t="shared" si="2"/>
        <v>42858</v>
      </c>
      <c r="I7" s="86">
        <f t="shared" si="2"/>
        <v>-12607</v>
      </c>
      <c r="J7" s="86">
        <f t="shared" si="2"/>
        <v>-19512</v>
      </c>
      <c r="K7" s="93">
        <f>F7-C7</f>
        <v>69182.050262000179</v>
      </c>
      <c r="L7" s="88">
        <f t="shared" si="1"/>
        <v>17.09094883019549</v>
      </c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</row>
    <row r="8" spans="1:233" s="105" customFormat="1" ht="33" customHeight="1">
      <c r="A8" s="97" t="s">
        <v>12</v>
      </c>
      <c r="B8" s="98" t="s">
        <v>78</v>
      </c>
      <c r="C8" s="99">
        <v>115525.47758399999</v>
      </c>
      <c r="D8" s="100">
        <v>132948</v>
      </c>
      <c r="E8" s="101">
        <v>132948</v>
      </c>
      <c r="F8" s="101">
        <f>E8+G8</f>
        <v>114669</v>
      </c>
      <c r="G8" s="101">
        <f>SUM(H8:J8)</f>
        <v>-18279</v>
      </c>
      <c r="H8" s="101"/>
      <c r="I8" s="101">
        <v>-1017</v>
      </c>
      <c r="J8" s="232">
        <f>-20320-562+2000+1000+670-50</f>
        <v>-17262</v>
      </c>
      <c r="K8" s="102">
        <f t="shared" ref="K8:K34" si="3">F8-C8</f>
        <v>-856.47758399999293</v>
      </c>
      <c r="L8" s="103">
        <f t="shared" si="1"/>
        <v>-0.74137549734623476</v>
      </c>
      <c r="M8" s="89"/>
      <c r="N8" s="104"/>
      <c r="O8" s="104"/>
      <c r="P8" s="124"/>
      <c r="Q8" s="12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</row>
    <row r="9" spans="1:233" s="105" customFormat="1" ht="33" customHeight="1">
      <c r="A9" s="106"/>
      <c r="B9" s="98" t="s">
        <v>79</v>
      </c>
      <c r="C9" s="99"/>
      <c r="D9" s="101">
        <v>0</v>
      </c>
      <c r="E9" s="101">
        <v>0</v>
      </c>
      <c r="F9" s="101">
        <f t="shared" ref="F9:F34" si="4">E9+G9</f>
        <v>0</v>
      </c>
      <c r="G9" s="101">
        <f t="shared" ref="G9:G34" si="5">SUM(H9:J9)</f>
        <v>0</v>
      </c>
      <c r="H9" s="101"/>
      <c r="I9" s="101"/>
      <c r="J9" s="232"/>
      <c r="K9" s="102">
        <f t="shared" si="3"/>
        <v>0</v>
      </c>
      <c r="L9" s="103" t="str">
        <f t="shared" si="1"/>
        <v/>
      </c>
      <c r="M9" s="89"/>
      <c r="N9" s="104"/>
      <c r="O9" s="104"/>
      <c r="P9" s="26"/>
      <c r="Q9" s="26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</row>
    <row r="10" spans="1:233" s="105" customFormat="1" ht="33" customHeight="1">
      <c r="A10" s="97">
        <v>202</v>
      </c>
      <c r="B10" s="98" t="s">
        <v>80</v>
      </c>
      <c r="C10" s="101">
        <v>0</v>
      </c>
      <c r="D10" s="101">
        <v>0</v>
      </c>
      <c r="E10" s="101">
        <v>0</v>
      </c>
      <c r="F10" s="101">
        <f t="shared" si="4"/>
        <v>0</v>
      </c>
      <c r="G10" s="101">
        <f t="shared" si="5"/>
        <v>0</v>
      </c>
      <c r="H10" s="101"/>
      <c r="I10" s="101"/>
      <c r="J10" s="232"/>
      <c r="K10" s="102">
        <f t="shared" si="3"/>
        <v>0</v>
      </c>
      <c r="L10" s="103" t="str">
        <f t="shared" si="1"/>
        <v/>
      </c>
      <c r="M10" s="89"/>
      <c r="N10" s="104"/>
      <c r="O10" s="104"/>
      <c r="P10" s="124"/>
      <c r="Q10" s="12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</row>
    <row r="11" spans="1:233" s="105" customFormat="1" ht="33" customHeight="1">
      <c r="A11" s="97" t="s">
        <v>13</v>
      </c>
      <c r="B11" s="98" t="s">
        <v>81</v>
      </c>
      <c r="C11" s="99">
        <v>42895.791879999997</v>
      </c>
      <c r="D11" s="100">
        <v>44963.029340000001</v>
      </c>
      <c r="E11" s="101">
        <v>44963.029340000001</v>
      </c>
      <c r="F11" s="101">
        <f t="shared" si="4"/>
        <v>45040.029340000001</v>
      </c>
      <c r="G11" s="101">
        <f t="shared" si="5"/>
        <v>77</v>
      </c>
      <c r="H11" s="101">
        <v>250</v>
      </c>
      <c r="I11" s="101">
        <v>77</v>
      </c>
      <c r="J11" s="232">
        <v>-250</v>
      </c>
      <c r="K11" s="102">
        <f t="shared" si="3"/>
        <v>2144.2374600000039</v>
      </c>
      <c r="L11" s="103">
        <f t="shared" si="1"/>
        <v>4.9987128481004834</v>
      </c>
      <c r="M11" s="89"/>
      <c r="N11" s="104"/>
      <c r="O11" s="104"/>
      <c r="P11" s="26"/>
      <c r="Q11" s="26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</row>
    <row r="12" spans="1:233" s="105" customFormat="1" ht="33" customHeight="1">
      <c r="A12" s="97" t="s">
        <v>14</v>
      </c>
      <c r="B12" s="98" t="s">
        <v>82</v>
      </c>
      <c r="C12" s="99">
        <v>42012.216699999997</v>
      </c>
      <c r="D12" s="100">
        <v>41364.733999999997</v>
      </c>
      <c r="E12" s="101">
        <v>46364.733999999997</v>
      </c>
      <c r="F12" s="101">
        <f t="shared" si="4"/>
        <v>43537.733999999997</v>
      </c>
      <c r="G12" s="101">
        <f t="shared" si="5"/>
        <v>-2827</v>
      </c>
      <c r="H12" s="101">
        <f>350+226+132</f>
        <v>708</v>
      </c>
      <c r="I12" s="101">
        <f>-99-3436</f>
        <v>-3535</v>
      </c>
      <c r="J12" s="232"/>
      <c r="K12" s="102">
        <f t="shared" si="3"/>
        <v>1525.5172999999995</v>
      </c>
      <c r="L12" s="103">
        <f t="shared" si="1"/>
        <v>3.6311278476291391</v>
      </c>
      <c r="M12" s="89"/>
      <c r="N12" s="104"/>
      <c r="O12" s="104"/>
      <c r="P12" s="26"/>
      <c r="Q12" s="26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</row>
    <row r="13" spans="1:233" s="105" customFormat="1" ht="33" customHeight="1">
      <c r="A13" s="97" t="s">
        <v>15</v>
      </c>
      <c r="B13" s="98" t="s">
        <v>83</v>
      </c>
      <c r="C13" s="99">
        <v>2454.1134999999999</v>
      </c>
      <c r="D13" s="100">
        <v>4152.1521000000002</v>
      </c>
      <c r="E13" s="101">
        <v>4152.1521000000002</v>
      </c>
      <c r="F13" s="101">
        <f t="shared" si="4"/>
        <v>4532.1521000000002</v>
      </c>
      <c r="G13" s="101">
        <f t="shared" si="5"/>
        <v>380</v>
      </c>
      <c r="H13" s="101"/>
      <c r="I13" s="101">
        <v>380</v>
      </c>
      <c r="J13" s="232"/>
      <c r="K13" s="102">
        <f t="shared" si="3"/>
        <v>2078.0386000000003</v>
      </c>
      <c r="L13" s="103">
        <f t="shared" si="1"/>
        <v>84.675733212828192</v>
      </c>
      <c r="M13" s="89"/>
      <c r="N13" s="104"/>
      <c r="O13" s="104"/>
      <c r="P13" s="26"/>
      <c r="Q13" s="26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</row>
    <row r="14" spans="1:233" s="105" customFormat="1" ht="39.75" customHeight="1">
      <c r="A14" s="97" t="s">
        <v>16</v>
      </c>
      <c r="B14" s="98" t="s">
        <v>84</v>
      </c>
      <c r="C14" s="99">
        <v>10825.155000000001</v>
      </c>
      <c r="D14" s="100">
        <v>9913.7445000000007</v>
      </c>
      <c r="E14" s="101">
        <v>9913.7445000000007</v>
      </c>
      <c r="F14" s="101">
        <f t="shared" si="4"/>
        <v>9897.7445000000007</v>
      </c>
      <c r="G14" s="101">
        <f t="shared" si="5"/>
        <v>-16</v>
      </c>
      <c r="H14" s="101">
        <v>100</v>
      </c>
      <c r="I14" s="101">
        <v>-116</v>
      </c>
      <c r="J14" s="232"/>
      <c r="K14" s="102">
        <f t="shared" si="3"/>
        <v>-927.41049999999996</v>
      </c>
      <c r="L14" s="103">
        <f t="shared" si="1"/>
        <v>-8.5671798694799275</v>
      </c>
      <c r="M14" s="89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</row>
    <row r="15" spans="1:233" s="105" customFormat="1" ht="33" customHeight="1">
      <c r="A15" s="97" t="s">
        <v>17</v>
      </c>
      <c r="B15" s="98" t="s">
        <v>85</v>
      </c>
      <c r="C15" s="99">
        <v>59736.730187000001</v>
      </c>
      <c r="D15" s="100">
        <v>64058</v>
      </c>
      <c r="E15" s="101">
        <v>64058</v>
      </c>
      <c r="F15" s="101">
        <f t="shared" si="4"/>
        <v>65273</v>
      </c>
      <c r="G15" s="101">
        <f t="shared" si="5"/>
        <v>1215</v>
      </c>
      <c r="H15" s="101"/>
      <c r="I15" s="101">
        <v>1215</v>
      </c>
      <c r="J15" s="232"/>
      <c r="K15" s="102">
        <f t="shared" si="3"/>
        <v>5536.269812999999</v>
      </c>
      <c r="L15" s="103">
        <f t="shared" si="1"/>
        <v>9.2677818080588725</v>
      </c>
      <c r="M15" s="89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</row>
    <row r="16" spans="1:233" s="105" customFormat="1" ht="33" customHeight="1">
      <c r="A16" s="97" t="s">
        <v>18</v>
      </c>
      <c r="B16" s="98" t="s">
        <v>86</v>
      </c>
      <c r="C16" s="99">
        <v>18063.761870999999</v>
      </c>
      <c r="D16" s="100">
        <v>22194</v>
      </c>
      <c r="E16" s="101">
        <v>22194</v>
      </c>
      <c r="F16" s="101">
        <f t="shared" si="4"/>
        <v>22905</v>
      </c>
      <c r="G16" s="101">
        <f t="shared" si="5"/>
        <v>711</v>
      </c>
      <c r="H16" s="101"/>
      <c r="I16" s="101">
        <v>711</v>
      </c>
      <c r="J16" s="232"/>
      <c r="K16" s="102">
        <f t="shared" si="3"/>
        <v>4841.2381290000012</v>
      </c>
      <c r="L16" s="103">
        <f t="shared" si="1"/>
        <v>26.800830101576139</v>
      </c>
      <c r="M16" s="89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</row>
    <row r="17" spans="1:233" s="105" customFormat="1" ht="33" customHeight="1">
      <c r="A17" s="97" t="s">
        <v>19</v>
      </c>
      <c r="B17" s="98" t="s">
        <v>87</v>
      </c>
      <c r="C17" s="99">
        <v>1724.1138000000001</v>
      </c>
      <c r="D17" s="100">
        <v>1807.9656</v>
      </c>
      <c r="E17" s="101">
        <v>1807.9656</v>
      </c>
      <c r="F17" s="101">
        <f t="shared" si="4"/>
        <v>1807.9656</v>
      </c>
      <c r="G17" s="101">
        <f t="shared" si="5"/>
        <v>0</v>
      </c>
      <c r="H17" s="101"/>
      <c r="I17" s="101"/>
      <c r="J17" s="232"/>
      <c r="K17" s="102">
        <f t="shared" si="3"/>
        <v>83.851799999999912</v>
      </c>
      <c r="L17" s="103">
        <f t="shared" si="1"/>
        <v>4.8634724691606728</v>
      </c>
      <c r="M17" s="89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</row>
    <row r="18" spans="1:233" s="105" customFormat="1" ht="33" customHeight="1">
      <c r="A18" s="97" t="s">
        <v>20</v>
      </c>
      <c r="B18" s="98" t="s">
        <v>88</v>
      </c>
      <c r="C18" s="99">
        <v>36727.029000000002</v>
      </c>
      <c r="D18" s="100">
        <v>17268.340499999998</v>
      </c>
      <c r="E18" s="101">
        <v>23268.340499999998</v>
      </c>
      <c r="F18" s="101">
        <f t="shared" si="4"/>
        <v>55399.340499999998</v>
      </c>
      <c r="G18" s="101">
        <f t="shared" si="5"/>
        <v>32131</v>
      </c>
      <c r="H18" s="101">
        <f>33226+4787+212</f>
        <v>38225</v>
      </c>
      <c r="I18" s="101">
        <f>-9530+3436</f>
        <v>-6094</v>
      </c>
      <c r="J18" s="232"/>
      <c r="K18" s="102">
        <f t="shared" si="3"/>
        <v>18672.311499999996</v>
      </c>
      <c r="L18" s="103">
        <f t="shared" si="1"/>
        <v>50.840789490486685</v>
      </c>
      <c r="M18" s="89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</row>
    <row r="19" spans="1:233" s="105" customFormat="1" ht="33" customHeight="1">
      <c r="A19" s="97" t="s">
        <v>21</v>
      </c>
      <c r="B19" s="98" t="s">
        <v>89</v>
      </c>
      <c r="C19" s="99">
        <v>15740.157859999999</v>
      </c>
      <c r="D19" s="100">
        <v>15951.1139</v>
      </c>
      <c r="E19" s="101">
        <v>27597.1139</v>
      </c>
      <c r="F19" s="101">
        <f t="shared" si="4"/>
        <v>25648.1139</v>
      </c>
      <c r="G19" s="101">
        <f t="shared" si="5"/>
        <v>-1949</v>
      </c>
      <c r="H19" s="101"/>
      <c r="I19" s="101">
        <v>-1949</v>
      </c>
      <c r="J19" s="232"/>
      <c r="K19" s="102">
        <f t="shared" si="3"/>
        <v>9907.9560400000009</v>
      </c>
      <c r="L19" s="103">
        <f t="shared" si="1"/>
        <v>62.946992832764394</v>
      </c>
      <c r="M19" s="89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</row>
    <row r="20" spans="1:233" s="105" customFormat="1" ht="33" customHeight="1">
      <c r="A20" s="97" t="s">
        <v>22</v>
      </c>
      <c r="B20" s="98" t="s">
        <v>90</v>
      </c>
      <c r="C20" s="99">
        <v>5786.0499669999999</v>
      </c>
      <c r="D20" s="100">
        <v>6751.6758200000004</v>
      </c>
      <c r="E20" s="101">
        <v>6751.6758200000004</v>
      </c>
      <c r="F20" s="101">
        <f t="shared" si="4"/>
        <v>6881.6758200000004</v>
      </c>
      <c r="G20" s="101">
        <f t="shared" si="5"/>
        <v>130</v>
      </c>
      <c r="H20" s="101">
        <v>50</v>
      </c>
      <c r="I20" s="101">
        <v>80</v>
      </c>
      <c r="J20" s="232"/>
      <c r="K20" s="102">
        <f t="shared" si="3"/>
        <v>1095.6258530000005</v>
      </c>
      <c r="L20" s="103">
        <f t="shared" si="1"/>
        <v>18.935644511346482</v>
      </c>
      <c r="M20" s="89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</row>
    <row r="21" spans="1:233" s="105" customFormat="1" ht="33" customHeight="1">
      <c r="A21" s="97" t="s">
        <v>23</v>
      </c>
      <c r="B21" s="98" t="s">
        <v>91</v>
      </c>
      <c r="C21" s="99">
        <v>2581.8231999999998</v>
      </c>
      <c r="D21" s="100">
        <v>594.54110000000003</v>
      </c>
      <c r="E21" s="101">
        <v>594.54110000000003</v>
      </c>
      <c r="F21" s="101">
        <f t="shared" si="4"/>
        <v>594.54110000000003</v>
      </c>
      <c r="G21" s="101">
        <f t="shared" si="5"/>
        <v>0</v>
      </c>
      <c r="H21" s="101"/>
      <c r="I21" s="101"/>
      <c r="J21" s="232"/>
      <c r="K21" s="102">
        <f t="shared" si="3"/>
        <v>-1987.2820999999999</v>
      </c>
      <c r="L21" s="103">
        <f t="shared" si="1"/>
        <v>-76.972044406448902</v>
      </c>
      <c r="M21" s="89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</row>
    <row r="22" spans="1:233" s="105" customFormat="1" ht="33" customHeight="1">
      <c r="A22" s="97" t="s">
        <v>24</v>
      </c>
      <c r="B22" s="98" t="s">
        <v>92</v>
      </c>
      <c r="C22" s="99">
        <v>560.27390000000003</v>
      </c>
      <c r="D22" s="100">
        <v>669.32039999999995</v>
      </c>
      <c r="E22" s="101">
        <v>669.32039999999995</v>
      </c>
      <c r="F22" s="101">
        <f t="shared" si="4"/>
        <v>631.32039999999995</v>
      </c>
      <c r="G22" s="101">
        <f t="shared" si="5"/>
        <v>-38</v>
      </c>
      <c r="H22" s="101"/>
      <c r="I22" s="101">
        <v>-38</v>
      </c>
      <c r="J22" s="232"/>
      <c r="K22" s="102">
        <f t="shared" si="3"/>
        <v>71.046499999999924</v>
      </c>
      <c r="L22" s="103">
        <f t="shared" si="1"/>
        <v>12.680672792361008</v>
      </c>
      <c r="M22" s="89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</row>
    <row r="23" spans="1:233" s="105" customFormat="1" ht="33" customHeight="1">
      <c r="A23" s="97">
        <v>217</v>
      </c>
      <c r="B23" s="98" t="s">
        <v>93</v>
      </c>
      <c r="C23" s="101">
        <v>0</v>
      </c>
      <c r="D23" s="101">
        <v>0</v>
      </c>
      <c r="E23" s="101">
        <v>0</v>
      </c>
      <c r="F23" s="101">
        <f t="shared" si="4"/>
        <v>0</v>
      </c>
      <c r="G23" s="101">
        <f t="shared" si="5"/>
        <v>0</v>
      </c>
      <c r="H23" s="101"/>
      <c r="I23" s="101"/>
      <c r="J23" s="233"/>
      <c r="K23" s="101">
        <f t="shared" si="3"/>
        <v>0</v>
      </c>
      <c r="L23" s="107" t="str">
        <f t="shared" si="1"/>
        <v/>
      </c>
      <c r="M23" s="89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</row>
    <row r="24" spans="1:233" s="105" customFormat="1" ht="33" customHeight="1">
      <c r="A24" s="97">
        <v>219</v>
      </c>
      <c r="B24" s="98" t="s">
        <v>94</v>
      </c>
      <c r="C24" s="101"/>
      <c r="D24" s="101">
        <v>0</v>
      </c>
      <c r="E24" s="101">
        <v>0</v>
      </c>
      <c r="F24" s="101">
        <f t="shared" si="4"/>
        <v>0</v>
      </c>
      <c r="G24" s="101">
        <f t="shared" si="5"/>
        <v>0</v>
      </c>
      <c r="H24" s="101"/>
      <c r="I24" s="101"/>
      <c r="J24" s="233"/>
      <c r="K24" s="101">
        <f t="shared" si="3"/>
        <v>0</v>
      </c>
      <c r="L24" s="107" t="str">
        <f t="shared" si="1"/>
        <v/>
      </c>
      <c r="M24" s="89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</row>
    <row r="25" spans="1:233" s="105" customFormat="1" ht="33" customHeight="1">
      <c r="A25" s="97">
        <v>220</v>
      </c>
      <c r="B25" s="98" t="s">
        <v>95</v>
      </c>
      <c r="C25" s="99">
        <v>3603.6952999999999</v>
      </c>
      <c r="D25" s="100">
        <v>4495.1990999999998</v>
      </c>
      <c r="E25" s="101">
        <v>4495.1990999999998</v>
      </c>
      <c r="F25" s="101">
        <f t="shared" si="4"/>
        <v>4495.1990999999998</v>
      </c>
      <c r="G25" s="101">
        <f t="shared" si="5"/>
        <v>0</v>
      </c>
      <c r="H25" s="101"/>
      <c r="I25" s="101"/>
      <c r="J25" s="232"/>
      <c r="K25" s="102">
        <f t="shared" si="3"/>
        <v>891.50379999999996</v>
      </c>
      <c r="L25" s="103">
        <f t="shared" si="1"/>
        <v>24.73860095774468</v>
      </c>
      <c r="M25" s="89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</row>
    <row r="26" spans="1:233" s="105" customFormat="1" ht="33" customHeight="1">
      <c r="A26" s="97">
        <v>221</v>
      </c>
      <c r="B26" s="98" t="s">
        <v>96</v>
      </c>
      <c r="C26" s="99">
        <v>13696.2042</v>
      </c>
      <c r="D26" s="100">
        <v>15138.997799999999</v>
      </c>
      <c r="E26" s="101">
        <v>29138.997800000001</v>
      </c>
      <c r="F26" s="101">
        <f t="shared" si="4"/>
        <v>32663.997800000001</v>
      </c>
      <c r="G26" s="101">
        <f t="shared" si="5"/>
        <v>3525</v>
      </c>
      <c r="H26" s="101">
        <v>3525</v>
      </c>
      <c r="I26" s="101"/>
      <c r="J26" s="232"/>
      <c r="K26" s="102">
        <f t="shared" si="3"/>
        <v>18967.793600000001</v>
      </c>
      <c r="L26" s="103">
        <f t="shared" si="1"/>
        <v>138.48941884204677</v>
      </c>
      <c r="M26" s="89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</row>
    <row r="27" spans="1:233" s="105" customFormat="1" ht="33" customHeight="1">
      <c r="A27" s="97">
        <v>222</v>
      </c>
      <c r="B27" s="98" t="s">
        <v>97</v>
      </c>
      <c r="C27" s="108">
        <v>6464.6333999999997</v>
      </c>
      <c r="D27" s="109">
        <v>4750</v>
      </c>
      <c r="E27" s="101">
        <v>4750</v>
      </c>
      <c r="F27" s="101">
        <f t="shared" si="4"/>
        <v>4750</v>
      </c>
      <c r="G27" s="101">
        <f t="shared" si="5"/>
        <v>0</v>
      </c>
      <c r="H27" s="101"/>
      <c r="I27" s="101"/>
      <c r="J27" s="232"/>
      <c r="K27" s="102">
        <f t="shared" si="3"/>
        <v>-1714.6333999999997</v>
      </c>
      <c r="L27" s="103">
        <f t="shared" si="1"/>
        <v>-26.523289008159377</v>
      </c>
      <c r="M27" s="89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</row>
    <row r="28" spans="1:233" s="105" customFormat="1" ht="33" customHeight="1">
      <c r="A28" s="97">
        <v>224</v>
      </c>
      <c r="B28" s="98" t="s">
        <v>98</v>
      </c>
      <c r="C28" s="101">
        <v>2567.2604999999999</v>
      </c>
      <c r="D28" s="101">
        <v>4257.6970000000001</v>
      </c>
      <c r="E28" s="101">
        <v>4257.6970000000001</v>
      </c>
      <c r="F28" s="101">
        <f t="shared" si="4"/>
        <v>4255.6970000000001</v>
      </c>
      <c r="G28" s="101">
        <f t="shared" si="5"/>
        <v>-2</v>
      </c>
      <c r="H28" s="101"/>
      <c r="I28" s="101">
        <v>-2</v>
      </c>
      <c r="J28" s="232"/>
      <c r="K28" s="102">
        <f t="shared" si="3"/>
        <v>1688.4365000000003</v>
      </c>
      <c r="L28" s="103">
        <f t="shared" si="1"/>
        <v>65.768023930567239</v>
      </c>
      <c r="M28" s="89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</row>
    <row r="29" spans="1:233" s="105" customFormat="1" ht="33" customHeight="1">
      <c r="A29" s="97" t="s">
        <v>25</v>
      </c>
      <c r="B29" s="98" t="s">
        <v>99</v>
      </c>
      <c r="C29" s="101">
        <v>1194.52</v>
      </c>
      <c r="D29" s="101">
        <v>5820</v>
      </c>
      <c r="E29" s="101">
        <v>5820</v>
      </c>
      <c r="F29" s="101">
        <f t="shared" si="4"/>
        <v>5267</v>
      </c>
      <c r="G29" s="101">
        <f t="shared" si="5"/>
        <v>-553</v>
      </c>
      <c r="H29" s="101"/>
      <c r="I29" s="101">
        <v>-553</v>
      </c>
      <c r="J29" s="232"/>
      <c r="K29" s="102">
        <f t="shared" si="3"/>
        <v>4072.48</v>
      </c>
      <c r="L29" s="103">
        <f t="shared" si="1"/>
        <v>340.93024813314139</v>
      </c>
      <c r="M29" s="89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</row>
    <row r="30" spans="1:233" s="105" customFormat="1" ht="33" customHeight="1">
      <c r="A30" s="97" t="s">
        <v>26</v>
      </c>
      <c r="B30" s="98" t="s">
        <v>100</v>
      </c>
      <c r="C30" s="101">
        <v>21301.642908999998</v>
      </c>
      <c r="D30" s="101">
        <v>26341</v>
      </c>
      <c r="E30" s="101">
        <v>26341</v>
      </c>
      <c r="F30" s="101">
        <f t="shared" si="4"/>
        <v>23041</v>
      </c>
      <c r="G30" s="101">
        <f t="shared" si="5"/>
        <v>-3300</v>
      </c>
      <c r="H30" s="101"/>
      <c r="I30" s="101">
        <v>-1300</v>
      </c>
      <c r="J30" s="232">
        <v>-2000</v>
      </c>
      <c r="K30" s="102">
        <f t="shared" si="3"/>
        <v>1739.3570910000017</v>
      </c>
      <c r="L30" s="103">
        <f t="shared" si="1"/>
        <v>8.1653659223867603</v>
      </c>
      <c r="M30" s="89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</row>
    <row r="31" spans="1:233" s="105" customFormat="1" ht="33" customHeight="1">
      <c r="A31" s="97" t="s">
        <v>27</v>
      </c>
      <c r="B31" s="98" t="s">
        <v>101</v>
      </c>
      <c r="C31" s="101">
        <v>100</v>
      </c>
      <c r="D31" s="101">
        <v>205</v>
      </c>
      <c r="E31" s="101">
        <v>205</v>
      </c>
      <c r="F31" s="101">
        <f t="shared" si="4"/>
        <v>205</v>
      </c>
      <c r="G31" s="101">
        <f t="shared" si="5"/>
        <v>0</v>
      </c>
      <c r="H31" s="101"/>
      <c r="I31" s="101"/>
      <c r="J31" s="232"/>
      <c r="K31" s="102">
        <f t="shared" si="3"/>
        <v>105</v>
      </c>
      <c r="L31" s="103">
        <f t="shared" si="1"/>
        <v>105</v>
      </c>
      <c r="M31" s="89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</row>
    <row r="32" spans="1:233" s="110" customFormat="1" ht="33" customHeight="1">
      <c r="A32" s="97" t="s">
        <v>28</v>
      </c>
      <c r="B32" s="98" t="s">
        <v>102</v>
      </c>
      <c r="C32" s="101">
        <v>1227</v>
      </c>
      <c r="D32" s="101">
        <v>2940.18986</v>
      </c>
      <c r="E32" s="101">
        <v>2940.18986</v>
      </c>
      <c r="F32" s="101">
        <f t="shared" si="4"/>
        <v>2474.18986</v>
      </c>
      <c r="G32" s="101">
        <f t="shared" si="5"/>
        <v>-466</v>
      </c>
      <c r="H32" s="101"/>
      <c r="I32" s="101">
        <v>-466</v>
      </c>
      <c r="J32" s="232"/>
      <c r="K32" s="102">
        <f t="shared" si="3"/>
        <v>1247.18986</v>
      </c>
      <c r="L32" s="103">
        <f t="shared" si="1"/>
        <v>101.64546536267318</v>
      </c>
      <c r="M32" s="89"/>
      <c r="HV32" s="111"/>
      <c r="HW32" s="111"/>
      <c r="HX32" s="111"/>
      <c r="HY32" s="111"/>
    </row>
    <row r="33" spans="1:233" s="112" customFormat="1" ht="33" customHeight="1">
      <c r="B33" s="92" t="s">
        <v>62</v>
      </c>
      <c r="C33" s="113">
        <v>144086.555096</v>
      </c>
      <c r="D33" s="114">
        <v>124137.3077</v>
      </c>
      <c r="E33" s="115">
        <v>125137.3077</v>
      </c>
      <c r="F33" s="115">
        <f t="shared" si="4"/>
        <v>132239.3077</v>
      </c>
      <c r="G33" s="115">
        <f t="shared" si="5"/>
        <v>7102</v>
      </c>
      <c r="H33" s="115">
        <f>500+700+100</f>
        <v>1300</v>
      </c>
      <c r="I33" s="115">
        <v>12607</v>
      </c>
      <c r="J33" s="116">
        <f>-8348+1543</f>
        <v>-6805</v>
      </c>
      <c r="K33" s="116">
        <f t="shared" si="3"/>
        <v>-11847.247395999992</v>
      </c>
      <c r="L33" s="88">
        <f t="shared" si="1"/>
        <v>-8.2223128924878317</v>
      </c>
      <c r="M33" s="94"/>
      <c r="HV33" s="117"/>
      <c r="HW33" s="117"/>
      <c r="HX33" s="117"/>
      <c r="HY33" s="117"/>
    </row>
    <row r="34" spans="1:233" s="112" customFormat="1" ht="33" customHeight="1">
      <c r="A34" s="118">
        <v>231</v>
      </c>
      <c r="B34" s="83" t="s">
        <v>63</v>
      </c>
      <c r="C34" s="113">
        <v>47000</v>
      </c>
      <c r="D34" s="115"/>
      <c r="E34" s="115">
        <v>68191</v>
      </c>
      <c r="F34" s="115">
        <f t="shared" si="4"/>
        <v>68195</v>
      </c>
      <c r="G34" s="115">
        <f t="shared" si="5"/>
        <v>4</v>
      </c>
      <c r="H34" s="115">
        <v>4</v>
      </c>
      <c r="I34" s="115"/>
      <c r="J34" s="115"/>
      <c r="K34" s="116">
        <f t="shared" si="3"/>
        <v>21195</v>
      </c>
      <c r="L34" s="88">
        <f t="shared" si="1"/>
        <v>45.095744680851062</v>
      </c>
      <c r="M34" s="94"/>
      <c r="HV34" s="117"/>
      <c r="HW34" s="117"/>
      <c r="HX34" s="117"/>
      <c r="HY34" s="117"/>
    </row>
  </sheetData>
  <mergeCells count="7">
    <mergeCell ref="A2:L2"/>
    <mergeCell ref="D4:F4"/>
    <mergeCell ref="G4:J4"/>
    <mergeCell ref="K4:L4"/>
    <mergeCell ref="A4:A5"/>
    <mergeCell ref="B4:B5"/>
    <mergeCell ref="C4:C5"/>
  </mergeCells>
  <phoneticPr fontId="22" type="noConversion"/>
  <printOptions horizontalCentered="1"/>
  <pageMargins left="0.47244094488188981" right="0.47244094488188981" top="0.70866141732283472" bottom="0.62992125984251968" header="0.31496062992125984" footer="0.31496062992125984"/>
  <pageSetup paperSize="9" scale="66" orientation="portrait" r:id="rId1"/>
  <headerFooter>
    <oddFooter>&amp;C14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WUV27"/>
  <sheetViews>
    <sheetView showZeros="0" topLeftCell="B1" workbookViewId="0">
      <pane xSplit="14" ySplit="9" topLeftCell="P10" activePane="bottomRight" state="frozen"/>
      <selection activeCell="A10" sqref="A10"/>
      <selection pane="topRight" activeCell="A10" sqref="A10"/>
      <selection pane="bottomLeft" activeCell="A10" sqref="A10"/>
      <selection pane="bottomRight" activeCell="O11" sqref="O11"/>
    </sheetView>
  </sheetViews>
  <sheetFormatPr defaultColWidth="7.875" defaultRowHeight="14.25"/>
  <cols>
    <col min="1" max="1" width="11.375" style="8" hidden="1" customWidth="1"/>
    <col min="2" max="2" width="30.25" style="7" customWidth="1"/>
    <col min="3" max="3" width="9.125" style="7" customWidth="1"/>
    <col min="4" max="9" width="9.5" style="7" customWidth="1"/>
    <col min="10" max="10" width="8.625" style="7" customWidth="1"/>
    <col min="11" max="11" width="10.625" style="7" customWidth="1"/>
    <col min="12" max="243" width="7.875" style="7"/>
    <col min="244" max="244" width="7.875" style="7" hidden="1" customWidth="1"/>
    <col min="245" max="245" width="34.75" style="7" customWidth="1"/>
    <col min="246" max="246" width="13.625" style="7" customWidth="1"/>
    <col min="247" max="247" width="12.75" style="7" customWidth="1"/>
    <col min="248" max="248" width="11.125" style="7" customWidth="1"/>
    <col min="249" max="249" width="10.75" style="7" customWidth="1"/>
    <col min="250" max="250" width="11.5" style="7" customWidth="1"/>
    <col min="251" max="251" width="10.25" style="7" customWidth="1"/>
    <col min="252" max="252" width="12.25" style="7" customWidth="1"/>
    <col min="253" max="499" width="7.875" style="7"/>
    <col min="500" max="500" width="7.875" style="7" hidden="1" customWidth="1"/>
    <col min="501" max="501" width="34.75" style="7" customWidth="1"/>
    <col min="502" max="502" width="13.625" style="7" customWidth="1"/>
    <col min="503" max="503" width="12.75" style="7" customWidth="1"/>
    <col min="504" max="504" width="11.125" style="7" customWidth="1"/>
    <col min="505" max="505" width="10.75" style="7" customWidth="1"/>
    <col min="506" max="506" width="11.5" style="7" customWidth="1"/>
    <col min="507" max="507" width="10.25" style="7" customWidth="1"/>
    <col min="508" max="508" width="12.25" style="7" customWidth="1"/>
    <col min="509" max="755" width="7.875" style="7"/>
    <col min="756" max="756" width="7.875" style="7" hidden="1" customWidth="1"/>
    <col min="757" max="757" width="34.75" style="7" customWidth="1"/>
    <col min="758" max="758" width="13.625" style="7" customWidth="1"/>
    <col min="759" max="759" width="12.75" style="7" customWidth="1"/>
    <col min="760" max="760" width="11.125" style="7" customWidth="1"/>
    <col min="761" max="761" width="10.75" style="7" customWidth="1"/>
    <col min="762" max="762" width="11.5" style="7" customWidth="1"/>
    <col min="763" max="763" width="10.25" style="7" customWidth="1"/>
    <col min="764" max="764" width="12.25" style="7" customWidth="1"/>
    <col min="765" max="1011" width="7.875" style="7"/>
    <col min="1012" max="1012" width="7.875" style="7" hidden="1" customWidth="1"/>
    <col min="1013" max="1013" width="34.75" style="7" customWidth="1"/>
    <col min="1014" max="1014" width="13.625" style="7" customWidth="1"/>
    <col min="1015" max="1015" width="12.75" style="7" customWidth="1"/>
    <col min="1016" max="1016" width="11.125" style="7" customWidth="1"/>
    <col min="1017" max="1017" width="10.75" style="7" customWidth="1"/>
    <col min="1018" max="1018" width="11.5" style="7" customWidth="1"/>
    <col min="1019" max="1019" width="10.25" style="7" customWidth="1"/>
    <col min="1020" max="1020" width="12.25" style="7" customWidth="1"/>
    <col min="1021" max="1267" width="7.875" style="7"/>
    <col min="1268" max="1268" width="7.875" style="7" hidden="1" customWidth="1"/>
    <col min="1269" max="1269" width="34.75" style="7" customWidth="1"/>
    <col min="1270" max="1270" width="13.625" style="7" customWidth="1"/>
    <col min="1271" max="1271" width="12.75" style="7" customWidth="1"/>
    <col min="1272" max="1272" width="11.125" style="7" customWidth="1"/>
    <col min="1273" max="1273" width="10.75" style="7" customWidth="1"/>
    <col min="1274" max="1274" width="11.5" style="7" customWidth="1"/>
    <col min="1275" max="1275" width="10.25" style="7" customWidth="1"/>
    <col min="1276" max="1276" width="12.25" style="7" customWidth="1"/>
    <col min="1277" max="1523" width="7.875" style="7"/>
    <col min="1524" max="1524" width="7.875" style="7" hidden="1" customWidth="1"/>
    <col min="1525" max="1525" width="34.75" style="7" customWidth="1"/>
    <col min="1526" max="1526" width="13.625" style="7" customWidth="1"/>
    <col min="1527" max="1527" width="12.75" style="7" customWidth="1"/>
    <col min="1528" max="1528" width="11.125" style="7" customWidth="1"/>
    <col min="1529" max="1529" width="10.75" style="7" customWidth="1"/>
    <col min="1530" max="1530" width="11.5" style="7" customWidth="1"/>
    <col min="1531" max="1531" width="10.25" style="7" customWidth="1"/>
    <col min="1532" max="1532" width="12.25" style="7" customWidth="1"/>
    <col min="1533" max="1779" width="7.875" style="7"/>
    <col min="1780" max="1780" width="7.875" style="7" hidden="1" customWidth="1"/>
    <col min="1781" max="1781" width="34.75" style="7" customWidth="1"/>
    <col min="1782" max="1782" width="13.625" style="7" customWidth="1"/>
    <col min="1783" max="1783" width="12.75" style="7" customWidth="1"/>
    <col min="1784" max="1784" width="11.125" style="7" customWidth="1"/>
    <col min="1785" max="1785" width="10.75" style="7" customWidth="1"/>
    <col min="1786" max="1786" width="11.5" style="7" customWidth="1"/>
    <col min="1787" max="1787" width="10.25" style="7" customWidth="1"/>
    <col min="1788" max="1788" width="12.25" style="7" customWidth="1"/>
    <col min="1789" max="2035" width="7.875" style="7"/>
    <col min="2036" max="2036" width="7.875" style="7" hidden="1" customWidth="1"/>
    <col min="2037" max="2037" width="34.75" style="7" customWidth="1"/>
    <col min="2038" max="2038" width="13.625" style="7" customWidth="1"/>
    <col min="2039" max="2039" width="12.75" style="7" customWidth="1"/>
    <col min="2040" max="2040" width="11.125" style="7" customWidth="1"/>
    <col min="2041" max="2041" width="10.75" style="7" customWidth="1"/>
    <col min="2042" max="2042" width="11.5" style="7" customWidth="1"/>
    <col min="2043" max="2043" width="10.25" style="7" customWidth="1"/>
    <col min="2044" max="2044" width="12.25" style="7" customWidth="1"/>
    <col min="2045" max="2291" width="7.875" style="7"/>
    <col min="2292" max="2292" width="7.875" style="7" hidden="1" customWidth="1"/>
    <col min="2293" max="2293" width="34.75" style="7" customWidth="1"/>
    <col min="2294" max="2294" width="13.625" style="7" customWidth="1"/>
    <col min="2295" max="2295" width="12.75" style="7" customWidth="1"/>
    <col min="2296" max="2296" width="11.125" style="7" customWidth="1"/>
    <col min="2297" max="2297" width="10.75" style="7" customWidth="1"/>
    <col min="2298" max="2298" width="11.5" style="7" customWidth="1"/>
    <col min="2299" max="2299" width="10.25" style="7" customWidth="1"/>
    <col min="2300" max="2300" width="12.25" style="7" customWidth="1"/>
    <col min="2301" max="2547" width="7.875" style="7"/>
    <col min="2548" max="2548" width="7.875" style="7" hidden="1" customWidth="1"/>
    <col min="2549" max="2549" width="34.75" style="7" customWidth="1"/>
    <col min="2550" max="2550" width="13.625" style="7" customWidth="1"/>
    <col min="2551" max="2551" width="12.75" style="7" customWidth="1"/>
    <col min="2552" max="2552" width="11.125" style="7" customWidth="1"/>
    <col min="2553" max="2553" width="10.75" style="7" customWidth="1"/>
    <col min="2554" max="2554" width="11.5" style="7" customWidth="1"/>
    <col min="2555" max="2555" width="10.25" style="7" customWidth="1"/>
    <col min="2556" max="2556" width="12.25" style="7" customWidth="1"/>
    <col min="2557" max="2803" width="7.875" style="7"/>
    <col min="2804" max="2804" width="7.875" style="7" hidden="1" customWidth="1"/>
    <col min="2805" max="2805" width="34.75" style="7" customWidth="1"/>
    <col min="2806" max="2806" width="13.625" style="7" customWidth="1"/>
    <col min="2807" max="2807" width="12.75" style="7" customWidth="1"/>
    <col min="2808" max="2808" width="11.125" style="7" customWidth="1"/>
    <col min="2809" max="2809" width="10.75" style="7" customWidth="1"/>
    <col min="2810" max="2810" width="11.5" style="7" customWidth="1"/>
    <col min="2811" max="2811" width="10.25" style="7" customWidth="1"/>
    <col min="2812" max="2812" width="12.25" style="7" customWidth="1"/>
    <col min="2813" max="3059" width="7.875" style="7"/>
    <col min="3060" max="3060" width="7.875" style="7" hidden="1" customWidth="1"/>
    <col min="3061" max="3061" width="34.75" style="7" customWidth="1"/>
    <col min="3062" max="3062" width="13.625" style="7" customWidth="1"/>
    <col min="3063" max="3063" width="12.75" style="7" customWidth="1"/>
    <col min="3064" max="3064" width="11.125" style="7" customWidth="1"/>
    <col min="3065" max="3065" width="10.75" style="7" customWidth="1"/>
    <col min="3066" max="3066" width="11.5" style="7" customWidth="1"/>
    <col min="3067" max="3067" width="10.25" style="7" customWidth="1"/>
    <col min="3068" max="3068" width="12.25" style="7" customWidth="1"/>
    <col min="3069" max="3315" width="7.875" style="7"/>
    <col min="3316" max="3316" width="7.875" style="7" hidden="1" customWidth="1"/>
    <col min="3317" max="3317" width="34.75" style="7" customWidth="1"/>
    <col min="3318" max="3318" width="13.625" style="7" customWidth="1"/>
    <col min="3319" max="3319" width="12.75" style="7" customWidth="1"/>
    <col min="3320" max="3320" width="11.125" style="7" customWidth="1"/>
    <col min="3321" max="3321" width="10.75" style="7" customWidth="1"/>
    <col min="3322" max="3322" width="11.5" style="7" customWidth="1"/>
    <col min="3323" max="3323" width="10.25" style="7" customWidth="1"/>
    <col min="3324" max="3324" width="12.25" style="7" customWidth="1"/>
    <col min="3325" max="3571" width="7.875" style="7"/>
    <col min="3572" max="3572" width="7.875" style="7" hidden="1" customWidth="1"/>
    <col min="3573" max="3573" width="34.75" style="7" customWidth="1"/>
    <col min="3574" max="3574" width="13.625" style="7" customWidth="1"/>
    <col min="3575" max="3575" width="12.75" style="7" customWidth="1"/>
    <col min="3576" max="3576" width="11.125" style="7" customWidth="1"/>
    <col min="3577" max="3577" width="10.75" style="7" customWidth="1"/>
    <col min="3578" max="3578" width="11.5" style="7" customWidth="1"/>
    <col min="3579" max="3579" width="10.25" style="7" customWidth="1"/>
    <col min="3580" max="3580" width="12.25" style="7" customWidth="1"/>
    <col min="3581" max="3827" width="7.875" style="7"/>
    <col min="3828" max="3828" width="7.875" style="7" hidden="1" customWidth="1"/>
    <col min="3829" max="3829" width="34.75" style="7" customWidth="1"/>
    <col min="3830" max="3830" width="13.625" style="7" customWidth="1"/>
    <col min="3831" max="3831" width="12.75" style="7" customWidth="1"/>
    <col min="3832" max="3832" width="11.125" style="7" customWidth="1"/>
    <col min="3833" max="3833" width="10.75" style="7" customWidth="1"/>
    <col min="3834" max="3834" width="11.5" style="7" customWidth="1"/>
    <col min="3835" max="3835" width="10.25" style="7" customWidth="1"/>
    <col min="3836" max="3836" width="12.25" style="7" customWidth="1"/>
    <col min="3837" max="4083" width="7.875" style="7"/>
    <col min="4084" max="4084" width="7.875" style="7" hidden="1" customWidth="1"/>
    <col min="4085" max="4085" width="34.75" style="7" customWidth="1"/>
    <col min="4086" max="4086" width="13.625" style="7" customWidth="1"/>
    <col min="4087" max="4087" width="12.75" style="7" customWidth="1"/>
    <col min="4088" max="4088" width="11.125" style="7" customWidth="1"/>
    <col min="4089" max="4089" width="10.75" style="7" customWidth="1"/>
    <col min="4090" max="4090" width="11.5" style="7" customWidth="1"/>
    <col min="4091" max="4091" width="10.25" style="7" customWidth="1"/>
    <col min="4092" max="4092" width="12.25" style="7" customWidth="1"/>
    <col min="4093" max="4339" width="7.875" style="7"/>
    <col min="4340" max="4340" width="7.875" style="7" hidden="1" customWidth="1"/>
    <col min="4341" max="4341" width="34.75" style="7" customWidth="1"/>
    <col min="4342" max="4342" width="13.625" style="7" customWidth="1"/>
    <col min="4343" max="4343" width="12.75" style="7" customWidth="1"/>
    <col min="4344" max="4344" width="11.125" style="7" customWidth="1"/>
    <col min="4345" max="4345" width="10.75" style="7" customWidth="1"/>
    <col min="4346" max="4346" width="11.5" style="7" customWidth="1"/>
    <col min="4347" max="4347" width="10.25" style="7" customWidth="1"/>
    <col min="4348" max="4348" width="12.25" style="7" customWidth="1"/>
    <col min="4349" max="4595" width="7.875" style="7"/>
    <col min="4596" max="4596" width="7.875" style="7" hidden="1" customWidth="1"/>
    <col min="4597" max="4597" width="34.75" style="7" customWidth="1"/>
    <col min="4598" max="4598" width="13.625" style="7" customWidth="1"/>
    <col min="4599" max="4599" width="12.75" style="7" customWidth="1"/>
    <col min="4600" max="4600" width="11.125" style="7" customWidth="1"/>
    <col min="4601" max="4601" width="10.75" style="7" customWidth="1"/>
    <col min="4602" max="4602" width="11.5" style="7" customWidth="1"/>
    <col min="4603" max="4603" width="10.25" style="7" customWidth="1"/>
    <col min="4604" max="4604" width="12.25" style="7" customWidth="1"/>
    <col min="4605" max="4851" width="7.875" style="7"/>
    <col min="4852" max="4852" width="7.875" style="7" hidden="1" customWidth="1"/>
    <col min="4853" max="4853" width="34.75" style="7" customWidth="1"/>
    <col min="4854" max="4854" width="13.625" style="7" customWidth="1"/>
    <col min="4855" max="4855" width="12.75" style="7" customWidth="1"/>
    <col min="4856" max="4856" width="11.125" style="7" customWidth="1"/>
    <col min="4857" max="4857" width="10.75" style="7" customWidth="1"/>
    <col min="4858" max="4858" width="11.5" style="7" customWidth="1"/>
    <col min="4859" max="4859" width="10.25" style="7" customWidth="1"/>
    <col min="4860" max="4860" width="12.25" style="7" customWidth="1"/>
    <col min="4861" max="5107" width="7.875" style="7"/>
    <col min="5108" max="5108" width="7.875" style="7" hidden="1" customWidth="1"/>
    <col min="5109" max="5109" width="34.75" style="7" customWidth="1"/>
    <col min="5110" max="5110" width="13.625" style="7" customWidth="1"/>
    <col min="5111" max="5111" width="12.75" style="7" customWidth="1"/>
    <col min="5112" max="5112" width="11.125" style="7" customWidth="1"/>
    <col min="5113" max="5113" width="10.75" style="7" customWidth="1"/>
    <col min="5114" max="5114" width="11.5" style="7" customWidth="1"/>
    <col min="5115" max="5115" width="10.25" style="7" customWidth="1"/>
    <col min="5116" max="5116" width="12.25" style="7" customWidth="1"/>
    <col min="5117" max="5363" width="7.875" style="7"/>
    <col min="5364" max="5364" width="7.875" style="7" hidden="1" customWidth="1"/>
    <col min="5365" max="5365" width="34.75" style="7" customWidth="1"/>
    <col min="5366" max="5366" width="13.625" style="7" customWidth="1"/>
    <col min="5367" max="5367" width="12.75" style="7" customWidth="1"/>
    <col min="5368" max="5368" width="11.125" style="7" customWidth="1"/>
    <col min="5369" max="5369" width="10.75" style="7" customWidth="1"/>
    <col min="5370" max="5370" width="11.5" style="7" customWidth="1"/>
    <col min="5371" max="5371" width="10.25" style="7" customWidth="1"/>
    <col min="5372" max="5372" width="12.25" style="7" customWidth="1"/>
    <col min="5373" max="5619" width="7.875" style="7"/>
    <col min="5620" max="5620" width="7.875" style="7" hidden="1" customWidth="1"/>
    <col min="5621" max="5621" width="34.75" style="7" customWidth="1"/>
    <col min="5622" max="5622" width="13.625" style="7" customWidth="1"/>
    <col min="5623" max="5623" width="12.75" style="7" customWidth="1"/>
    <col min="5624" max="5624" width="11.125" style="7" customWidth="1"/>
    <col min="5625" max="5625" width="10.75" style="7" customWidth="1"/>
    <col min="5626" max="5626" width="11.5" style="7" customWidth="1"/>
    <col min="5627" max="5627" width="10.25" style="7" customWidth="1"/>
    <col min="5628" max="5628" width="12.25" style="7" customWidth="1"/>
    <col min="5629" max="5875" width="7.875" style="7"/>
    <col min="5876" max="5876" width="7.875" style="7" hidden="1" customWidth="1"/>
    <col min="5877" max="5877" width="34.75" style="7" customWidth="1"/>
    <col min="5878" max="5878" width="13.625" style="7" customWidth="1"/>
    <col min="5879" max="5879" width="12.75" style="7" customWidth="1"/>
    <col min="5880" max="5880" width="11.125" style="7" customWidth="1"/>
    <col min="5881" max="5881" width="10.75" style="7" customWidth="1"/>
    <col min="5882" max="5882" width="11.5" style="7" customWidth="1"/>
    <col min="5883" max="5883" width="10.25" style="7" customWidth="1"/>
    <col min="5884" max="5884" width="12.25" style="7" customWidth="1"/>
    <col min="5885" max="6131" width="7.875" style="7"/>
    <col min="6132" max="6132" width="7.875" style="7" hidden="1" customWidth="1"/>
    <col min="6133" max="6133" width="34.75" style="7" customWidth="1"/>
    <col min="6134" max="6134" width="13.625" style="7" customWidth="1"/>
    <col min="6135" max="6135" width="12.75" style="7" customWidth="1"/>
    <col min="6136" max="6136" width="11.125" style="7" customWidth="1"/>
    <col min="6137" max="6137" width="10.75" style="7" customWidth="1"/>
    <col min="6138" max="6138" width="11.5" style="7" customWidth="1"/>
    <col min="6139" max="6139" width="10.25" style="7" customWidth="1"/>
    <col min="6140" max="6140" width="12.25" style="7" customWidth="1"/>
    <col min="6141" max="6387" width="7.875" style="7"/>
    <col min="6388" max="6388" width="7.875" style="7" hidden="1" customWidth="1"/>
    <col min="6389" max="6389" width="34.75" style="7" customWidth="1"/>
    <col min="6390" max="6390" width="13.625" style="7" customWidth="1"/>
    <col min="6391" max="6391" width="12.75" style="7" customWidth="1"/>
    <col min="6392" max="6392" width="11.125" style="7" customWidth="1"/>
    <col min="6393" max="6393" width="10.75" style="7" customWidth="1"/>
    <col min="6394" max="6394" width="11.5" style="7" customWidth="1"/>
    <col min="6395" max="6395" width="10.25" style="7" customWidth="1"/>
    <col min="6396" max="6396" width="12.25" style="7" customWidth="1"/>
    <col min="6397" max="6643" width="7.875" style="7"/>
    <col min="6644" max="6644" width="7.875" style="7" hidden="1" customWidth="1"/>
    <col min="6645" max="6645" width="34.75" style="7" customWidth="1"/>
    <col min="6646" max="6646" width="13.625" style="7" customWidth="1"/>
    <col min="6647" max="6647" width="12.75" style="7" customWidth="1"/>
    <col min="6648" max="6648" width="11.125" style="7" customWidth="1"/>
    <col min="6649" max="6649" width="10.75" style="7" customWidth="1"/>
    <col min="6650" max="6650" width="11.5" style="7" customWidth="1"/>
    <col min="6651" max="6651" width="10.25" style="7" customWidth="1"/>
    <col min="6652" max="6652" width="12.25" style="7" customWidth="1"/>
    <col min="6653" max="6899" width="7.875" style="7"/>
    <col min="6900" max="6900" width="7.875" style="7" hidden="1" customWidth="1"/>
    <col min="6901" max="6901" width="34.75" style="7" customWidth="1"/>
    <col min="6902" max="6902" width="13.625" style="7" customWidth="1"/>
    <col min="6903" max="6903" width="12.75" style="7" customWidth="1"/>
    <col min="6904" max="6904" width="11.125" style="7" customWidth="1"/>
    <col min="6905" max="6905" width="10.75" style="7" customWidth="1"/>
    <col min="6906" max="6906" width="11.5" style="7" customWidth="1"/>
    <col min="6907" max="6907" width="10.25" style="7" customWidth="1"/>
    <col min="6908" max="6908" width="12.25" style="7" customWidth="1"/>
    <col min="6909" max="7155" width="7.875" style="7"/>
    <col min="7156" max="7156" width="7.875" style="7" hidden="1" customWidth="1"/>
    <col min="7157" max="7157" width="34.75" style="7" customWidth="1"/>
    <col min="7158" max="7158" width="13.625" style="7" customWidth="1"/>
    <col min="7159" max="7159" width="12.75" style="7" customWidth="1"/>
    <col min="7160" max="7160" width="11.125" style="7" customWidth="1"/>
    <col min="7161" max="7161" width="10.75" style="7" customWidth="1"/>
    <col min="7162" max="7162" width="11.5" style="7" customWidth="1"/>
    <col min="7163" max="7163" width="10.25" style="7" customWidth="1"/>
    <col min="7164" max="7164" width="12.25" style="7" customWidth="1"/>
    <col min="7165" max="7411" width="7.875" style="7"/>
    <col min="7412" max="7412" width="7.875" style="7" hidden="1" customWidth="1"/>
    <col min="7413" max="7413" width="34.75" style="7" customWidth="1"/>
    <col min="7414" max="7414" width="13.625" style="7" customWidth="1"/>
    <col min="7415" max="7415" width="12.75" style="7" customWidth="1"/>
    <col min="7416" max="7416" width="11.125" style="7" customWidth="1"/>
    <col min="7417" max="7417" width="10.75" style="7" customWidth="1"/>
    <col min="7418" max="7418" width="11.5" style="7" customWidth="1"/>
    <col min="7419" max="7419" width="10.25" style="7" customWidth="1"/>
    <col min="7420" max="7420" width="12.25" style="7" customWidth="1"/>
    <col min="7421" max="7667" width="7.875" style="7"/>
    <col min="7668" max="7668" width="7.875" style="7" hidden="1" customWidth="1"/>
    <col min="7669" max="7669" width="34.75" style="7" customWidth="1"/>
    <col min="7670" max="7670" width="13.625" style="7" customWidth="1"/>
    <col min="7671" max="7671" width="12.75" style="7" customWidth="1"/>
    <col min="7672" max="7672" width="11.125" style="7" customWidth="1"/>
    <col min="7673" max="7673" width="10.75" style="7" customWidth="1"/>
    <col min="7674" max="7674" width="11.5" style="7" customWidth="1"/>
    <col min="7675" max="7675" width="10.25" style="7" customWidth="1"/>
    <col min="7676" max="7676" width="12.25" style="7" customWidth="1"/>
    <col min="7677" max="7923" width="7.875" style="7"/>
    <col min="7924" max="7924" width="7.875" style="7" hidden="1" customWidth="1"/>
    <col min="7925" max="7925" width="34.75" style="7" customWidth="1"/>
    <col min="7926" max="7926" width="13.625" style="7" customWidth="1"/>
    <col min="7927" max="7927" width="12.75" style="7" customWidth="1"/>
    <col min="7928" max="7928" width="11.125" style="7" customWidth="1"/>
    <col min="7929" max="7929" width="10.75" style="7" customWidth="1"/>
    <col min="7930" max="7930" width="11.5" style="7" customWidth="1"/>
    <col min="7931" max="7931" width="10.25" style="7" customWidth="1"/>
    <col min="7932" max="7932" width="12.25" style="7" customWidth="1"/>
    <col min="7933" max="8179" width="7.875" style="7"/>
    <col min="8180" max="8180" width="7.875" style="7" hidden="1" customWidth="1"/>
    <col min="8181" max="8181" width="34.75" style="7" customWidth="1"/>
    <col min="8182" max="8182" width="13.625" style="7" customWidth="1"/>
    <col min="8183" max="8183" width="12.75" style="7" customWidth="1"/>
    <col min="8184" max="8184" width="11.125" style="7" customWidth="1"/>
    <col min="8185" max="8185" width="10.75" style="7" customWidth="1"/>
    <col min="8186" max="8186" width="11.5" style="7" customWidth="1"/>
    <col min="8187" max="8187" width="10.25" style="7" customWidth="1"/>
    <col min="8188" max="8188" width="12.25" style="7" customWidth="1"/>
    <col min="8189" max="8435" width="7.875" style="7"/>
    <col min="8436" max="8436" width="7.875" style="7" hidden="1" customWidth="1"/>
    <col min="8437" max="8437" width="34.75" style="7" customWidth="1"/>
    <col min="8438" max="8438" width="13.625" style="7" customWidth="1"/>
    <col min="8439" max="8439" width="12.75" style="7" customWidth="1"/>
    <col min="8440" max="8440" width="11.125" style="7" customWidth="1"/>
    <col min="8441" max="8441" width="10.75" style="7" customWidth="1"/>
    <col min="8442" max="8442" width="11.5" style="7" customWidth="1"/>
    <col min="8443" max="8443" width="10.25" style="7" customWidth="1"/>
    <col min="8444" max="8444" width="12.25" style="7" customWidth="1"/>
    <col min="8445" max="8691" width="7.875" style="7"/>
    <col min="8692" max="8692" width="7.875" style="7" hidden="1" customWidth="1"/>
    <col min="8693" max="8693" width="34.75" style="7" customWidth="1"/>
    <col min="8694" max="8694" width="13.625" style="7" customWidth="1"/>
    <col min="8695" max="8695" width="12.75" style="7" customWidth="1"/>
    <col min="8696" max="8696" width="11.125" style="7" customWidth="1"/>
    <col min="8697" max="8697" width="10.75" style="7" customWidth="1"/>
    <col min="8698" max="8698" width="11.5" style="7" customWidth="1"/>
    <col min="8699" max="8699" width="10.25" style="7" customWidth="1"/>
    <col min="8700" max="8700" width="12.25" style="7" customWidth="1"/>
    <col min="8701" max="8947" width="7.875" style="7"/>
    <col min="8948" max="8948" width="7.875" style="7" hidden="1" customWidth="1"/>
    <col min="8949" max="8949" width="34.75" style="7" customWidth="1"/>
    <col min="8950" max="8950" width="13.625" style="7" customWidth="1"/>
    <col min="8951" max="8951" width="12.75" style="7" customWidth="1"/>
    <col min="8952" max="8952" width="11.125" style="7" customWidth="1"/>
    <col min="8953" max="8953" width="10.75" style="7" customWidth="1"/>
    <col min="8954" max="8954" width="11.5" style="7" customWidth="1"/>
    <col min="8955" max="8955" width="10.25" style="7" customWidth="1"/>
    <col min="8956" max="8956" width="12.25" style="7" customWidth="1"/>
    <col min="8957" max="9203" width="7.875" style="7"/>
    <col min="9204" max="9204" width="7.875" style="7" hidden="1" customWidth="1"/>
    <col min="9205" max="9205" width="34.75" style="7" customWidth="1"/>
    <col min="9206" max="9206" width="13.625" style="7" customWidth="1"/>
    <col min="9207" max="9207" width="12.75" style="7" customWidth="1"/>
    <col min="9208" max="9208" width="11.125" style="7" customWidth="1"/>
    <col min="9209" max="9209" width="10.75" style="7" customWidth="1"/>
    <col min="9210" max="9210" width="11.5" style="7" customWidth="1"/>
    <col min="9211" max="9211" width="10.25" style="7" customWidth="1"/>
    <col min="9212" max="9212" width="12.25" style="7" customWidth="1"/>
    <col min="9213" max="9459" width="7.875" style="7"/>
    <col min="9460" max="9460" width="7.875" style="7" hidden="1" customWidth="1"/>
    <col min="9461" max="9461" width="34.75" style="7" customWidth="1"/>
    <col min="9462" max="9462" width="13.625" style="7" customWidth="1"/>
    <col min="9463" max="9463" width="12.75" style="7" customWidth="1"/>
    <col min="9464" max="9464" width="11.125" style="7" customWidth="1"/>
    <col min="9465" max="9465" width="10.75" style="7" customWidth="1"/>
    <col min="9466" max="9466" width="11.5" style="7" customWidth="1"/>
    <col min="9467" max="9467" width="10.25" style="7" customWidth="1"/>
    <col min="9468" max="9468" width="12.25" style="7" customWidth="1"/>
    <col min="9469" max="9715" width="7.875" style="7"/>
    <col min="9716" max="9716" width="7.875" style="7" hidden="1" customWidth="1"/>
    <col min="9717" max="9717" width="34.75" style="7" customWidth="1"/>
    <col min="9718" max="9718" width="13.625" style="7" customWidth="1"/>
    <col min="9719" max="9719" width="12.75" style="7" customWidth="1"/>
    <col min="9720" max="9720" width="11.125" style="7" customWidth="1"/>
    <col min="9721" max="9721" width="10.75" style="7" customWidth="1"/>
    <col min="9722" max="9722" width="11.5" style="7" customWidth="1"/>
    <col min="9723" max="9723" width="10.25" style="7" customWidth="1"/>
    <col min="9724" max="9724" width="12.25" style="7" customWidth="1"/>
    <col min="9725" max="9971" width="7.875" style="7"/>
    <col min="9972" max="9972" width="7.875" style="7" hidden="1" customWidth="1"/>
    <col min="9973" max="9973" width="34.75" style="7" customWidth="1"/>
    <col min="9974" max="9974" width="13.625" style="7" customWidth="1"/>
    <col min="9975" max="9975" width="12.75" style="7" customWidth="1"/>
    <col min="9976" max="9976" width="11.125" style="7" customWidth="1"/>
    <col min="9977" max="9977" width="10.75" style="7" customWidth="1"/>
    <col min="9978" max="9978" width="11.5" style="7" customWidth="1"/>
    <col min="9979" max="9979" width="10.25" style="7" customWidth="1"/>
    <col min="9980" max="9980" width="12.25" style="7" customWidth="1"/>
    <col min="9981" max="10227" width="7.875" style="7"/>
    <col min="10228" max="10228" width="7.875" style="7" hidden="1" customWidth="1"/>
    <col min="10229" max="10229" width="34.75" style="7" customWidth="1"/>
    <col min="10230" max="10230" width="13.625" style="7" customWidth="1"/>
    <col min="10231" max="10231" width="12.75" style="7" customWidth="1"/>
    <col min="10232" max="10232" width="11.125" style="7" customWidth="1"/>
    <col min="10233" max="10233" width="10.75" style="7" customWidth="1"/>
    <col min="10234" max="10234" width="11.5" style="7" customWidth="1"/>
    <col min="10235" max="10235" width="10.25" style="7" customWidth="1"/>
    <col min="10236" max="10236" width="12.25" style="7" customWidth="1"/>
    <col min="10237" max="10483" width="7.875" style="7"/>
    <col min="10484" max="10484" width="7.875" style="7" hidden="1" customWidth="1"/>
    <col min="10485" max="10485" width="34.75" style="7" customWidth="1"/>
    <col min="10486" max="10486" width="13.625" style="7" customWidth="1"/>
    <col min="10487" max="10487" width="12.75" style="7" customWidth="1"/>
    <col min="10488" max="10488" width="11.125" style="7" customWidth="1"/>
    <col min="10489" max="10489" width="10.75" style="7" customWidth="1"/>
    <col min="10490" max="10490" width="11.5" style="7" customWidth="1"/>
    <col min="10491" max="10491" width="10.25" style="7" customWidth="1"/>
    <col min="10492" max="10492" width="12.25" style="7" customWidth="1"/>
    <col min="10493" max="10739" width="7.875" style="7"/>
    <col min="10740" max="10740" width="7.875" style="7" hidden="1" customWidth="1"/>
    <col min="10741" max="10741" width="34.75" style="7" customWidth="1"/>
    <col min="10742" max="10742" width="13.625" style="7" customWidth="1"/>
    <col min="10743" max="10743" width="12.75" style="7" customWidth="1"/>
    <col min="10744" max="10744" width="11.125" style="7" customWidth="1"/>
    <col min="10745" max="10745" width="10.75" style="7" customWidth="1"/>
    <col min="10746" max="10746" width="11.5" style="7" customWidth="1"/>
    <col min="10747" max="10747" width="10.25" style="7" customWidth="1"/>
    <col min="10748" max="10748" width="12.25" style="7" customWidth="1"/>
    <col min="10749" max="10995" width="7.875" style="7"/>
    <col min="10996" max="10996" width="7.875" style="7" hidden="1" customWidth="1"/>
    <col min="10997" max="10997" width="34.75" style="7" customWidth="1"/>
    <col min="10998" max="10998" width="13.625" style="7" customWidth="1"/>
    <col min="10999" max="10999" width="12.75" style="7" customWidth="1"/>
    <col min="11000" max="11000" width="11.125" style="7" customWidth="1"/>
    <col min="11001" max="11001" width="10.75" style="7" customWidth="1"/>
    <col min="11002" max="11002" width="11.5" style="7" customWidth="1"/>
    <col min="11003" max="11003" width="10.25" style="7" customWidth="1"/>
    <col min="11004" max="11004" width="12.25" style="7" customWidth="1"/>
    <col min="11005" max="11251" width="7.875" style="7"/>
    <col min="11252" max="11252" width="7.875" style="7" hidden="1" customWidth="1"/>
    <col min="11253" max="11253" width="34.75" style="7" customWidth="1"/>
    <col min="11254" max="11254" width="13.625" style="7" customWidth="1"/>
    <col min="11255" max="11255" width="12.75" style="7" customWidth="1"/>
    <col min="11256" max="11256" width="11.125" style="7" customWidth="1"/>
    <col min="11257" max="11257" width="10.75" style="7" customWidth="1"/>
    <col min="11258" max="11258" width="11.5" style="7" customWidth="1"/>
    <col min="11259" max="11259" width="10.25" style="7" customWidth="1"/>
    <col min="11260" max="11260" width="12.25" style="7" customWidth="1"/>
    <col min="11261" max="11507" width="7.875" style="7"/>
    <col min="11508" max="11508" width="7.875" style="7" hidden="1" customWidth="1"/>
    <col min="11509" max="11509" width="34.75" style="7" customWidth="1"/>
    <col min="11510" max="11510" width="13.625" style="7" customWidth="1"/>
    <col min="11511" max="11511" width="12.75" style="7" customWidth="1"/>
    <col min="11512" max="11512" width="11.125" style="7" customWidth="1"/>
    <col min="11513" max="11513" width="10.75" style="7" customWidth="1"/>
    <col min="11514" max="11514" width="11.5" style="7" customWidth="1"/>
    <col min="11515" max="11515" width="10.25" style="7" customWidth="1"/>
    <col min="11516" max="11516" width="12.25" style="7" customWidth="1"/>
    <col min="11517" max="11763" width="7.875" style="7"/>
    <col min="11764" max="11764" width="7.875" style="7" hidden="1" customWidth="1"/>
    <col min="11765" max="11765" width="34.75" style="7" customWidth="1"/>
    <col min="11766" max="11766" width="13.625" style="7" customWidth="1"/>
    <col min="11767" max="11767" width="12.75" style="7" customWidth="1"/>
    <col min="11768" max="11768" width="11.125" style="7" customWidth="1"/>
    <col min="11769" max="11769" width="10.75" style="7" customWidth="1"/>
    <col min="11770" max="11770" width="11.5" style="7" customWidth="1"/>
    <col min="11771" max="11771" width="10.25" style="7" customWidth="1"/>
    <col min="11772" max="11772" width="12.25" style="7" customWidth="1"/>
    <col min="11773" max="12019" width="7.875" style="7"/>
    <col min="12020" max="12020" width="7.875" style="7" hidden="1" customWidth="1"/>
    <col min="12021" max="12021" width="34.75" style="7" customWidth="1"/>
    <col min="12022" max="12022" width="13.625" style="7" customWidth="1"/>
    <col min="12023" max="12023" width="12.75" style="7" customWidth="1"/>
    <col min="12024" max="12024" width="11.125" style="7" customWidth="1"/>
    <col min="12025" max="12025" width="10.75" style="7" customWidth="1"/>
    <col min="12026" max="12026" width="11.5" style="7" customWidth="1"/>
    <col min="12027" max="12027" width="10.25" style="7" customWidth="1"/>
    <col min="12028" max="12028" width="12.25" style="7" customWidth="1"/>
    <col min="12029" max="12275" width="7.875" style="7"/>
    <col min="12276" max="12276" width="7.875" style="7" hidden="1" customWidth="1"/>
    <col min="12277" max="12277" width="34.75" style="7" customWidth="1"/>
    <col min="12278" max="12278" width="13.625" style="7" customWidth="1"/>
    <col min="12279" max="12279" width="12.75" style="7" customWidth="1"/>
    <col min="12280" max="12280" width="11.125" style="7" customWidth="1"/>
    <col min="12281" max="12281" width="10.75" style="7" customWidth="1"/>
    <col min="12282" max="12282" width="11.5" style="7" customWidth="1"/>
    <col min="12283" max="12283" width="10.25" style="7" customWidth="1"/>
    <col min="12284" max="12284" width="12.25" style="7" customWidth="1"/>
    <col min="12285" max="12531" width="7.875" style="7"/>
    <col min="12532" max="12532" width="7.875" style="7" hidden="1" customWidth="1"/>
    <col min="12533" max="12533" width="34.75" style="7" customWidth="1"/>
    <col min="12534" max="12534" width="13.625" style="7" customWidth="1"/>
    <col min="12535" max="12535" width="12.75" style="7" customWidth="1"/>
    <col min="12536" max="12536" width="11.125" style="7" customWidth="1"/>
    <col min="12537" max="12537" width="10.75" style="7" customWidth="1"/>
    <col min="12538" max="12538" width="11.5" style="7" customWidth="1"/>
    <col min="12539" max="12539" width="10.25" style="7" customWidth="1"/>
    <col min="12540" max="12540" width="12.25" style="7" customWidth="1"/>
    <col min="12541" max="12787" width="7.875" style="7"/>
    <col min="12788" max="12788" width="7.875" style="7" hidden="1" customWidth="1"/>
    <col min="12789" max="12789" width="34.75" style="7" customWidth="1"/>
    <col min="12790" max="12790" width="13.625" style="7" customWidth="1"/>
    <col min="12791" max="12791" width="12.75" style="7" customWidth="1"/>
    <col min="12792" max="12792" width="11.125" style="7" customWidth="1"/>
    <col min="12793" max="12793" width="10.75" style="7" customWidth="1"/>
    <col min="12794" max="12794" width="11.5" style="7" customWidth="1"/>
    <col min="12795" max="12795" width="10.25" style="7" customWidth="1"/>
    <col min="12796" max="12796" width="12.25" style="7" customWidth="1"/>
    <col min="12797" max="13043" width="7.875" style="7"/>
    <col min="13044" max="13044" width="7.875" style="7" hidden="1" customWidth="1"/>
    <col min="13045" max="13045" width="34.75" style="7" customWidth="1"/>
    <col min="13046" max="13046" width="13.625" style="7" customWidth="1"/>
    <col min="13047" max="13047" width="12.75" style="7" customWidth="1"/>
    <col min="13048" max="13048" width="11.125" style="7" customWidth="1"/>
    <col min="13049" max="13049" width="10.75" style="7" customWidth="1"/>
    <col min="13050" max="13050" width="11.5" style="7" customWidth="1"/>
    <col min="13051" max="13051" width="10.25" style="7" customWidth="1"/>
    <col min="13052" max="13052" width="12.25" style="7" customWidth="1"/>
    <col min="13053" max="13299" width="7.875" style="7"/>
    <col min="13300" max="13300" width="7.875" style="7" hidden="1" customWidth="1"/>
    <col min="13301" max="13301" width="34.75" style="7" customWidth="1"/>
    <col min="13302" max="13302" width="13.625" style="7" customWidth="1"/>
    <col min="13303" max="13303" width="12.75" style="7" customWidth="1"/>
    <col min="13304" max="13304" width="11.125" style="7" customWidth="1"/>
    <col min="13305" max="13305" width="10.75" style="7" customWidth="1"/>
    <col min="13306" max="13306" width="11.5" style="7" customWidth="1"/>
    <col min="13307" max="13307" width="10.25" style="7" customWidth="1"/>
    <col min="13308" max="13308" width="12.25" style="7" customWidth="1"/>
    <col min="13309" max="13555" width="7.875" style="7"/>
    <col min="13556" max="13556" width="7.875" style="7" hidden="1" customWidth="1"/>
    <col min="13557" max="13557" width="34.75" style="7" customWidth="1"/>
    <col min="13558" max="13558" width="13.625" style="7" customWidth="1"/>
    <col min="13559" max="13559" width="12.75" style="7" customWidth="1"/>
    <col min="13560" max="13560" width="11.125" style="7" customWidth="1"/>
    <col min="13561" max="13561" width="10.75" style="7" customWidth="1"/>
    <col min="13562" max="13562" width="11.5" style="7" customWidth="1"/>
    <col min="13563" max="13563" width="10.25" style="7" customWidth="1"/>
    <col min="13564" max="13564" width="12.25" style="7" customWidth="1"/>
    <col min="13565" max="13811" width="7.875" style="7"/>
    <col min="13812" max="13812" width="7.875" style="7" hidden="1" customWidth="1"/>
    <col min="13813" max="13813" width="34.75" style="7" customWidth="1"/>
    <col min="13814" max="13814" width="13.625" style="7" customWidth="1"/>
    <col min="13815" max="13815" width="12.75" style="7" customWidth="1"/>
    <col min="13816" max="13816" width="11.125" style="7" customWidth="1"/>
    <col min="13817" max="13817" width="10.75" style="7" customWidth="1"/>
    <col min="13818" max="13818" width="11.5" style="7" customWidth="1"/>
    <col min="13819" max="13819" width="10.25" style="7" customWidth="1"/>
    <col min="13820" max="13820" width="12.25" style="7" customWidth="1"/>
    <col min="13821" max="14067" width="7.875" style="7"/>
    <col min="14068" max="14068" width="7.875" style="7" hidden="1" customWidth="1"/>
    <col min="14069" max="14069" width="34.75" style="7" customWidth="1"/>
    <col min="14070" max="14070" width="13.625" style="7" customWidth="1"/>
    <col min="14071" max="14071" width="12.75" style="7" customWidth="1"/>
    <col min="14072" max="14072" width="11.125" style="7" customWidth="1"/>
    <col min="14073" max="14073" width="10.75" style="7" customWidth="1"/>
    <col min="14074" max="14074" width="11.5" style="7" customWidth="1"/>
    <col min="14075" max="14075" width="10.25" style="7" customWidth="1"/>
    <col min="14076" max="14076" width="12.25" style="7" customWidth="1"/>
    <col min="14077" max="14323" width="7.875" style="7"/>
    <col min="14324" max="14324" width="7.875" style="7" hidden="1" customWidth="1"/>
    <col min="14325" max="14325" width="34.75" style="7" customWidth="1"/>
    <col min="14326" max="14326" width="13.625" style="7" customWidth="1"/>
    <col min="14327" max="14327" width="12.75" style="7" customWidth="1"/>
    <col min="14328" max="14328" width="11.125" style="7" customWidth="1"/>
    <col min="14329" max="14329" width="10.75" style="7" customWidth="1"/>
    <col min="14330" max="14330" width="11.5" style="7" customWidth="1"/>
    <col min="14331" max="14331" width="10.25" style="7" customWidth="1"/>
    <col min="14332" max="14332" width="12.25" style="7" customWidth="1"/>
    <col min="14333" max="14579" width="7.875" style="7"/>
    <col min="14580" max="14580" width="7.875" style="7" hidden="1" customWidth="1"/>
    <col min="14581" max="14581" width="34.75" style="7" customWidth="1"/>
    <col min="14582" max="14582" width="13.625" style="7" customWidth="1"/>
    <col min="14583" max="14583" width="12.75" style="7" customWidth="1"/>
    <col min="14584" max="14584" width="11.125" style="7" customWidth="1"/>
    <col min="14585" max="14585" width="10.75" style="7" customWidth="1"/>
    <col min="14586" max="14586" width="11.5" style="7" customWidth="1"/>
    <col min="14587" max="14587" width="10.25" style="7" customWidth="1"/>
    <col min="14588" max="14588" width="12.25" style="7" customWidth="1"/>
    <col min="14589" max="14835" width="7.875" style="7"/>
    <col min="14836" max="14836" width="7.875" style="7" hidden="1" customWidth="1"/>
    <col min="14837" max="14837" width="34.75" style="7" customWidth="1"/>
    <col min="14838" max="14838" width="13.625" style="7" customWidth="1"/>
    <col min="14839" max="14839" width="12.75" style="7" customWidth="1"/>
    <col min="14840" max="14840" width="11.125" style="7" customWidth="1"/>
    <col min="14841" max="14841" width="10.75" style="7" customWidth="1"/>
    <col min="14842" max="14842" width="11.5" style="7" customWidth="1"/>
    <col min="14843" max="14843" width="10.25" style="7" customWidth="1"/>
    <col min="14844" max="14844" width="12.25" style="7" customWidth="1"/>
    <col min="14845" max="15091" width="7.875" style="7"/>
    <col min="15092" max="15092" width="7.875" style="7" hidden="1" customWidth="1"/>
    <col min="15093" max="15093" width="34.75" style="7" customWidth="1"/>
    <col min="15094" max="15094" width="13.625" style="7" customWidth="1"/>
    <col min="15095" max="15095" width="12.75" style="7" customWidth="1"/>
    <col min="15096" max="15096" width="11.125" style="7" customWidth="1"/>
    <col min="15097" max="15097" width="10.75" style="7" customWidth="1"/>
    <col min="15098" max="15098" width="11.5" style="7" customWidth="1"/>
    <col min="15099" max="15099" width="10.25" style="7" customWidth="1"/>
    <col min="15100" max="15100" width="12.25" style="7" customWidth="1"/>
    <col min="15101" max="15347" width="7.875" style="7"/>
    <col min="15348" max="15348" width="7.875" style="7" hidden="1" customWidth="1"/>
    <col min="15349" max="15349" width="34.75" style="7" customWidth="1"/>
    <col min="15350" max="15350" width="13.625" style="7" customWidth="1"/>
    <col min="15351" max="15351" width="12.75" style="7" customWidth="1"/>
    <col min="15352" max="15352" width="11.125" style="7" customWidth="1"/>
    <col min="15353" max="15353" width="10.75" style="7" customWidth="1"/>
    <col min="15354" max="15354" width="11.5" style="7" customWidth="1"/>
    <col min="15355" max="15355" width="10.25" style="7" customWidth="1"/>
    <col min="15356" max="15356" width="12.25" style="7" customWidth="1"/>
    <col min="15357" max="15603" width="7.875" style="7"/>
    <col min="15604" max="15604" width="7.875" style="7" hidden="1" customWidth="1"/>
    <col min="15605" max="15605" width="34.75" style="7" customWidth="1"/>
    <col min="15606" max="15606" width="13.625" style="7" customWidth="1"/>
    <col min="15607" max="15607" width="12.75" style="7" customWidth="1"/>
    <col min="15608" max="15608" width="11.125" style="7" customWidth="1"/>
    <col min="15609" max="15609" width="10.75" style="7" customWidth="1"/>
    <col min="15610" max="15610" width="11.5" style="7" customWidth="1"/>
    <col min="15611" max="15611" width="10.25" style="7" customWidth="1"/>
    <col min="15612" max="15612" width="12.25" style="7" customWidth="1"/>
    <col min="15613" max="15859" width="7.875" style="7"/>
    <col min="15860" max="15860" width="7.875" style="7" hidden="1" customWidth="1"/>
    <col min="15861" max="15861" width="34.75" style="7" customWidth="1"/>
    <col min="15862" max="15862" width="13.625" style="7" customWidth="1"/>
    <col min="15863" max="15863" width="12.75" style="7" customWidth="1"/>
    <col min="15864" max="15864" width="11.125" style="7" customWidth="1"/>
    <col min="15865" max="15865" width="10.75" style="7" customWidth="1"/>
    <col min="15866" max="15866" width="11.5" style="7" customWidth="1"/>
    <col min="15867" max="15867" width="10.25" style="7" customWidth="1"/>
    <col min="15868" max="15868" width="12.25" style="7" customWidth="1"/>
    <col min="15869" max="16115" width="7.875" style="7"/>
    <col min="16116" max="16116" width="7.875" style="7" hidden="1" customWidth="1"/>
    <col min="16117" max="16117" width="34.75" style="7" customWidth="1"/>
    <col min="16118" max="16118" width="13.625" style="7" customWidth="1"/>
    <col min="16119" max="16119" width="12.75" style="7" customWidth="1"/>
    <col min="16120" max="16120" width="11.125" style="7" customWidth="1"/>
    <col min="16121" max="16121" width="10.75" style="7" customWidth="1"/>
    <col min="16122" max="16122" width="11.5" style="7" customWidth="1"/>
    <col min="16123" max="16123" width="10.25" style="7" customWidth="1"/>
    <col min="16124" max="16124" width="12.25" style="7" customWidth="1"/>
    <col min="16125" max="16384" width="7.875" style="7"/>
  </cols>
  <sheetData>
    <row r="1" spans="1:11" ht="19.5" customHeight="1">
      <c r="B1" s="364" t="s">
        <v>29</v>
      </c>
    </row>
    <row r="2" spans="1:11" ht="47.1" customHeight="1">
      <c r="A2" s="386" t="s">
        <v>30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54" customFormat="1" ht="21.75" customHeight="1">
      <c r="A3" s="52"/>
      <c r="B3" s="53"/>
      <c r="C3" s="53"/>
      <c r="D3" s="53"/>
      <c r="E3" s="53"/>
      <c r="F3" s="53"/>
      <c r="G3" s="53"/>
      <c r="H3" s="53"/>
      <c r="I3" s="53"/>
      <c r="J3" s="387" t="s">
        <v>33</v>
      </c>
      <c r="K3" s="387"/>
    </row>
    <row r="4" spans="1:11" s="56" customFormat="1" ht="33" customHeight="1">
      <c r="A4" s="55" t="s">
        <v>34</v>
      </c>
      <c r="B4" s="395" t="s">
        <v>35</v>
      </c>
      <c r="C4" s="395" t="s">
        <v>36</v>
      </c>
      <c r="D4" s="392" t="s">
        <v>37</v>
      </c>
      <c r="E4" s="393"/>
      <c r="F4" s="393"/>
      <c r="G4" s="393"/>
      <c r="H4" s="393"/>
      <c r="I4" s="394"/>
      <c r="J4" s="388" t="s">
        <v>38</v>
      </c>
      <c r="K4" s="388"/>
    </row>
    <row r="5" spans="1:11" s="56" customFormat="1" ht="23.25" customHeight="1">
      <c r="A5" s="55"/>
      <c r="B5" s="397"/>
      <c r="C5" s="397"/>
      <c r="D5" s="395" t="s">
        <v>39</v>
      </c>
      <c r="E5" s="395" t="s">
        <v>40</v>
      </c>
      <c r="F5" s="395" t="s">
        <v>41</v>
      </c>
      <c r="G5" s="389" t="s">
        <v>311</v>
      </c>
      <c r="H5" s="390"/>
      <c r="I5" s="391"/>
      <c r="J5" s="398" t="s">
        <v>42</v>
      </c>
      <c r="K5" s="398" t="s">
        <v>43</v>
      </c>
    </row>
    <row r="6" spans="1:11" s="56" customFormat="1" ht="23.25" customHeight="1">
      <c r="A6" s="239"/>
      <c r="B6" s="396"/>
      <c r="C6" s="396"/>
      <c r="D6" s="396"/>
      <c r="E6" s="396"/>
      <c r="F6" s="396"/>
      <c r="G6" s="245" t="s">
        <v>312</v>
      </c>
      <c r="H6" s="245" t="s">
        <v>313</v>
      </c>
      <c r="I6" s="245" t="s">
        <v>314</v>
      </c>
      <c r="J6" s="399"/>
      <c r="K6" s="399"/>
    </row>
    <row r="7" spans="1:11" s="54" customFormat="1" ht="33" customHeight="1">
      <c r="A7" s="59"/>
      <c r="B7" s="55" t="s">
        <v>44</v>
      </c>
      <c r="C7" s="60">
        <f>C8+C16</f>
        <v>492123</v>
      </c>
      <c r="D7" s="60">
        <f>D8+D16</f>
        <v>403115</v>
      </c>
      <c r="E7" s="60">
        <f t="shared" ref="E7:J7" si="0">E8+E16</f>
        <v>522745</v>
      </c>
      <c r="F7" s="60">
        <f t="shared" si="0"/>
        <v>539245</v>
      </c>
      <c r="G7" s="60">
        <f t="shared" si="0"/>
        <v>16500</v>
      </c>
      <c r="H7" s="60">
        <f t="shared" si="0"/>
        <v>25000</v>
      </c>
      <c r="I7" s="60">
        <f t="shared" si="0"/>
        <v>-8500</v>
      </c>
      <c r="J7" s="60">
        <f t="shared" si="0"/>
        <v>47122</v>
      </c>
      <c r="K7" s="61">
        <f t="shared" ref="K7:K21" si="1">J7/C7*100</f>
        <v>9.5752484643066875</v>
      </c>
    </row>
    <row r="8" spans="1:11" s="56" customFormat="1" ht="33" customHeight="1">
      <c r="A8" s="62">
        <v>10301</v>
      </c>
      <c r="B8" s="63" t="s">
        <v>45</v>
      </c>
      <c r="C8" s="60">
        <f>SUM(C9:C15)</f>
        <v>201682</v>
      </c>
      <c r="D8" s="60">
        <f>SUM(D9:D15)</f>
        <v>234486</v>
      </c>
      <c r="E8" s="60">
        <f t="shared" ref="E8:J8" si="2">SUM(E9:E15)</f>
        <v>234486</v>
      </c>
      <c r="F8" s="64">
        <f t="shared" si="2"/>
        <v>215986</v>
      </c>
      <c r="G8" s="64">
        <f t="shared" si="2"/>
        <v>-18500</v>
      </c>
      <c r="H8" s="64">
        <f t="shared" si="2"/>
        <v>-10000</v>
      </c>
      <c r="I8" s="64">
        <f t="shared" si="2"/>
        <v>-8500</v>
      </c>
      <c r="J8" s="64">
        <f t="shared" si="2"/>
        <v>14304</v>
      </c>
      <c r="K8" s="61">
        <f t="shared" si="1"/>
        <v>7.0923533086740518</v>
      </c>
    </row>
    <row r="9" spans="1:11" s="54" customFormat="1" ht="33" customHeight="1">
      <c r="A9" s="59"/>
      <c r="B9" s="65" t="s">
        <v>46</v>
      </c>
      <c r="C9" s="66">
        <v>2176</v>
      </c>
      <c r="D9" s="67">
        <v>2000</v>
      </c>
      <c r="E9" s="67">
        <v>2000</v>
      </c>
      <c r="F9" s="67">
        <f t="shared" ref="F9:F15" si="3">E9+G9</f>
        <v>2000</v>
      </c>
      <c r="G9" s="68">
        <f>SUM(H9:I9)</f>
        <v>0</v>
      </c>
      <c r="H9" s="241"/>
      <c r="I9" s="241"/>
      <c r="J9" s="69">
        <f>F9-C9</f>
        <v>-176</v>
      </c>
      <c r="K9" s="70">
        <f t="shared" si="1"/>
        <v>-8.0882352941176467</v>
      </c>
    </row>
    <row r="10" spans="1:11" s="54" customFormat="1" ht="33" customHeight="1">
      <c r="A10" s="59">
        <v>1030147</v>
      </c>
      <c r="B10" s="65" t="s">
        <v>47</v>
      </c>
      <c r="C10" s="66">
        <v>220</v>
      </c>
      <c r="D10" s="67">
        <v>431</v>
      </c>
      <c r="E10" s="67">
        <v>431</v>
      </c>
      <c r="F10" s="67">
        <f t="shared" si="3"/>
        <v>431</v>
      </c>
      <c r="G10" s="68">
        <f t="shared" ref="G10:G15" si="4">SUM(H10:I10)</f>
        <v>0</v>
      </c>
      <c r="H10" s="241"/>
      <c r="I10" s="241"/>
      <c r="J10" s="69">
        <f t="shared" ref="J10:J15" si="5">F10-C10</f>
        <v>211</v>
      </c>
      <c r="K10" s="70">
        <f t="shared" si="1"/>
        <v>95.909090909090907</v>
      </c>
    </row>
    <row r="11" spans="1:11" s="54" customFormat="1" ht="33" customHeight="1">
      <c r="A11" s="59"/>
      <c r="B11" s="65" t="s">
        <v>48</v>
      </c>
      <c r="C11" s="66">
        <v>172343</v>
      </c>
      <c r="D11" s="67">
        <v>210723</v>
      </c>
      <c r="E11" s="67">
        <v>210723</v>
      </c>
      <c r="F11" s="67">
        <f t="shared" si="3"/>
        <v>192223</v>
      </c>
      <c r="G11" s="68">
        <f t="shared" si="4"/>
        <v>-18500</v>
      </c>
      <c r="H11" s="241">
        <v>-10000</v>
      </c>
      <c r="I11" s="241">
        <v>-8500</v>
      </c>
      <c r="J11" s="69">
        <f t="shared" si="5"/>
        <v>19880</v>
      </c>
      <c r="K11" s="70">
        <f t="shared" si="1"/>
        <v>11.535136326975856</v>
      </c>
    </row>
    <row r="12" spans="1:11" s="54" customFormat="1" ht="33" customHeight="1">
      <c r="A12" s="59">
        <v>1030155</v>
      </c>
      <c r="B12" s="65" t="s">
        <v>49</v>
      </c>
      <c r="C12" s="66">
        <v>3684</v>
      </c>
      <c r="D12" s="67">
        <v>3700</v>
      </c>
      <c r="E12" s="67">
        <v>3700</v>
      </c>
      <c r="F12" s="67">
        <f t="shared" si="3"/>
        <v>3700</v>
      </c>
      <c r="G12" s="68">
        <f t="shared" si="4"/>
        <v>0</v>
      </c>
      <c r="H12" s="241"/>
      <c r="I12" s="241"/>
      <c r="J12" s="69">
        <f t="shared" si="5"/>
        <v>16</v>
      </c>
      <c r="K12" s="70">
        <f t="shared" si="1"/>
        <v>0.43431053203040176</v>
      </c>
    </row>
    <row r="13" spans="1:11" s="54" customFormat="1" ht="33" customHeight="1">
      <c r="A13" s="59">
        <v>1030156</v>
      </c>
      <c r="B13" s="65" t="s">
        <v>50</v>
      </c>
      <c r="C13" s="66">
        <f>15194+912</f>
        <v>16106</v>
      </c>
      <c r="D13" s="67">
        <v>8582</v>
      </c>
      <c r="E13" s="67">
        <v>8582</v>
      </c>
      <c r="F13" s="67">
        <f t="shared" si="3"/>
        <v>8582</v>
      </c>
      <c r="G13" s="68">
        <f t="shared" si="4"/>
        <v>0</v>
      </c>
      <c r="H13" s="241"/>
      <c r="I13" s="241"/>
      <c r="J13" s="69">
        <f t="shared" si="5"/>
        <v>-7524</v>
      </c>
      <c r="K13" s="70">
        <f t="shared" si="1"/>
        <v>-46.715509747920031</v>
      </c>
    </row>
    <row r="14" spans="1:11" s="54" customFormat="1" ht="33" customHeight="1">
      <c r="A14" s="59">
        <v>1030178</v>
      </c>
      <c r="B14" s="71" t="s">
        <v>51</v>
      </c>
      <c r="C14" s="66">
        <v>6408</v>
      </c>
      <c r="D14" s="67">
        <v>8000</v>
      </c>
      <c r="E14" s="67">
        <v>8000</v>
      </c>
      <c r="F14" s="67">
        <f t="shared" si="3"/>
        <v>8000</v>
      </c>
      <c r="G14" s="68">
        <f t="shared" si="4"/>
        <v>0</v>
      </c>
      <c r="H14" s="241"/>
      <c r="I14" s="241"/>
      <c r="J14" s="69">
        <f t="shared" si="5"/>
        <v>1592</v>
      </c>
      <c r="K14" s="70">
        <f t="shared" si="1"/>
        <v>24.843945068664169</v>
      </c>
    </row>
    <row r="15" spans="1:11" s="54" customFormat="1" ht="39.75" customHeight="1">
      <c r="A15" s="59">
        <v>1030180</v>
      </c>
      <c r="B15" s="71" t="s">
        <v>52</v>
      </c>
      <c r="C15" s="66">
        <v>745</v>
      </c>
      <c r="D15" s="67">
        <v>1050</v>
      </c>
      <c r="E15" s="67">
        <v>1050</v>
      </c>
      <c r="F15" s="67">
        <f t="shared" si="3"/>
        <v>1050</v>
      </c>
      <c r="G15" s="68">
        <f t="shared" si="4"/>
        <v>0</v>
      </c>
      <c r="H15" s="241"/>
      <c r="I15" s="241"/>
      <c r="J15" s="69">
        <f t="shared" si="5"/>
        <v>305</v>
      </c>
      <c r="K15" s="70">
        <f t="shared" si="1"/>
        <v>40.939597315436245</v>
      </c>
    </row>
    <row r="16" spans="1:11" s="54" customFormat="1" ht="33" customHeight="1">
      <c r="A16" s="59">
        <v>110</v>
      </c>
      <c r="B16" s="63" t="s">
        <v>53</v>
      </c>
      <c r="C16" s="60">
        <f>C17+C20+C22</f>
        <v>290441</v>
      </c>
      <c r="D16" s="60">
        <f>D17+D20+D22</f>
        <v>168629</v>
      </c>
      <c r="E16" s="60">
        <f t="shared" ref="E16:J16" si="6">E17+E20+E22</f>
        <v>288259</v>
      </c>
      <c r="F16" s="60">
        <f t="shared" si="6"/>
        <v>323259</v>
      </c>
      <c r="G16" s="60">
        <f t="shared" si="6"/>
        <v>35000</v>
      </c>
      <c r="H16" s="60">
        <f t="shared" si="6"/>
        <v>35000</v>
      </c>
      <c r="I16" s="240"/>
      <c r="J16" s="60">
        <f t="shared" si="6"/>
        <v>32818</v>
      </c>
      <c r="K16" s="61">
        <f t="shared" si="1"/>
        <v>11.299368890755781</v>
      </c>
    </row>
    <row r="17" spans="1:11" s="56" customFormat="1" ht="33" customHeight="1">
      <c r="A17" s="62">
        <v>11004</v>
      </c>
      <c r="B17" s="72" t="s">
        <v>54</v>
      </c>
      <c r="C17" s="60">
        <f>C18+C19</f>
        <v>70634</v>
      </c>
      <c r="D17" s="73">
        <f>SUM(D18:D19)</f>
        <v>50000</v>
      </c>
      <c r="E17" s="73">
        <f>SUM(E18:E19)</f>
        <v>50000</v>
      </c>
      <c r="F17" s="73">
        <f t="shared" ref="F17:J17" si="7">SUM(F18:F19)</f>
        <v>60000</v>
      </c>
      <c r="G17" s="73">
        <f t="shared" si="7"/>
        <v>10000</v>
      </c>
      <c r="H17" s="73">
        <f t="shared" ref="H17" si="8">SUM(H18:H19)</f>
        <v>10000</v>
      </c>
      <c r="I17" s="242"/>
      <c r="J17" s="73">
        <f t="shared" si="7"/>
        <v>-10634</v>
      </c>
      <c r="K17" s="61">
        <f t="shared" si="1"/>
        <v>-15.055072627912903</v>
      </c>
    </row>
    <row r="18" spans="1:11" s="54" customFormat="1" ht="33" customHeight="1">
      <c r="A18" s="59">
        <v>1100401</v>
      </c>
      <c r="B18" s="74" t="s">
        <v>55</v>
      </c>
      <c r="C18" s="75">
        <v>19434</v>
      </c>
      <c r="D18" s="67">
        <v>0</v>
      </c>
      <c r="E18" s="67">
        <v>0</v>
      </c>
      <c r="F18" s="67">
        <f t="shared" ref="F18:F21" si="9">E18+G18</f>
        <v>10000</v>
      </c>
      <c r="G18" s="67">
        <v>10000</v>
      </c>
      <c r="H18" s="67">
        <v>10000</v>
      </c>
      <c r="I18" s="243"/>
      <c r="J18" s="69">
        <f t="shared" ref="J18:J19" si="10">F18-C18</f>
        <v>-9434</v>
      </c>
      <c r="K18" s="76">
        <f t="shared" si="1"/>
        <v>-48.543789235360705</v>
      </c>
    </row>
    <row r="19" spans="1:11" s="54" customFormat="1" ht="33" customHeight="1">
      <c r="A19" s="59"/>
      <c r="B19" s="74" t="s">
        <v>56</v>
      </c>
      <c r="C19" s="75">
        <f>40000+11200</f>
        <v>51200</v>
      </c>
      <c r="D19" s="67">
        <v>50000</v>
      </c>
      <c r="E19" s="67">
        <v>50000</v>
      </c>
      <c r="F19" s="67">
        <f t="shared" si="9"/>
        <v>50000</v>
      </c>
      <c r="G19" s="68"/>
      <c r="H19" s="241"/>
      <c r="I19" s="241"/>
      <c r="J19" s="69">
        <f t="shared" si="10"/>
        <v>-1200</v>
      </c>
      <c r="K19" s="76">
        <f t="shared" si="1"/>
        <v>-2.34375</v>
      </c>
    </row>
    <row r="20" spans="1:11" s="56" customFormat="1" ht="33" customHeight="1">
      <c r="A20" s="62">
        <v>11008</v>
      </c>
      <c r="B20" s="72" t="s">
        <v>57</v>
      </c>
      <c r="C20" s="60">
        <f>C21</f>
        <v>130007</v>
      </c>
      <c r="D20" s="73">
        <v>118629</v>
      </c>
      <c r="E20" s="73">
        <v>118629</v>
      </c>
      <c r="F20" s="73">
        <f>F21</f>
        <v>118629</v>
      </c>
      <c r="G20" s="73">
        <f>G21</f>
        <v>0</v>
      </c>
      <c r="H20" s="242"/>
      <c r="I20" s="242"/>
      <c r="J20" s="73">
        <f>J21</f>
        <v>-11378</v>
      </c>
      <c r="K20" s="61">
        <f t="shared" si="1"/>
        <v>-8.75183643957633</v>
      </c>
    </row>
    <row r="21" spans="1:11" s="54" customFormat="1" ht="33" customHeight="1">
      <c r="A21" s="59">
        <v>1100802</v>
      </c>
      <c r="B21" s="65" t="s">
        <v>58</v>
      </c>
      <c r="C21" s="75">
        <f>128965+1042</f>
        <v>130007</v>
      </c>
      <c r="D21" s="67">
        <v>118629</v>
      </c>
      <c r="E21" s="67">
        <v>118629</v>
      </c>
      <c r="F21" s="67">
        <f t="shared" si="9"/>
        <v>118629</v>
      </c>
      <c r="G21" s="68"/>
      <c r="H21" s="241"/>
      <c r="I21" s="241"/>
      <c r="J21" s="69">
        <f t="shared" ref="J21" si="11">F21-C21</f>
        <v>-11378</v>
      </c>
      <c r="K21" s="76">
        <f t="shared" si="1"/>
        <v>-8.75183643957633</v>
      </c>
    </row>
    <row r="22" spans="1:11" s="56" customFormat="1" ht="33" customHeight="1">
      <c r="A22" s="77"/>
      <c r="B22" s="63" t="s">
        <v>59</v>
      </c>
      <c r="C22" s="78">
        <f>SUM(C23:C24)</f>
        <v>89800</v>
      </c>
      <c r="D22" s="78">
        <f t="shared" ref="D22:J22" si="12">SUM(D23:D24)</f>
        <v>0</v>
      </c>
      <c r="E22" s="78">
        <f t="shared" si="12"/>
        <v>119630</v>
      </c>
      <c r="F22" s="78">
        <f t="shared" si="12"/>
        <v>144630</v>
      </c>
      <c r="G22" s="78">
        <f t="shared" si="12"/>
        <v>25000</v>
      </c>
      <c r="H22" s="78">
        <f t="shared" ref="H22" si="13">SUM(H23:H24)</f>
        <v>25000</v>
      </c>
      <c r="I22" s="244"/>
      <c r="J22" s="78">
        <f t="shared" si="12"/>
        <v>54830</v>
      </c>
      <c r="K22" s="61">
        <f t="shared" ref="K22:K23" si="14">J22/C22*100</f>
        <v>61.057906458797326</v>
      </c>
    </row>
    <row r="23" spans="1:11" s="54" customFormat="1" ht="33" customHeight="1">
      <c r="A23" s="52"/>
      <c r="B23" s="74" t="s">
        <v>60</v>
      </c>
      <c r="C23" s="75">
        <v>89800</v>
      </c>
      <c r="D23" s="68"/>
      <c r="E23" s="67">
        <v>107000</v>
      </c>
      <c r="F23" s="67">
        <f>E23+G23</f>
        <v>132000</v>
      </c>
      <c r="G23" s="67">
        <v>25000</v>
      </c>
      <c r="H23" s="67">
        <v>25000</v>
      </c>
      <c r="I23" s="243"/>
      <c r="J23" s="69">
        <f t="shared" ref="J23:J24" si="15">F23-C23</f>
        <v>42200</v>
      </c>
      <c r="K23" s="76">
        <f t="shared" si="14"/>
        <v>46.993318485523382</v>
      </c>
    </row>
    <row r="24" spans="1:11" s="54" customFormat="1" ht="33" customHeight="1">
      <c r="A24" s="52"/>
      <c r="B24" s="74" t="s">
        <v>61</v>
      </c>
      <c r="C24" s="79"/>
      <c r="D24" s="68"/>
      <c r="E24" s="67">
        <v>12630</v>
      </c>
      <c r="F24" s="67">
        <f>E24+G24</f>
        <v>12630</v>
      </c>
      <c r="G24" s="67"/>
      <c r="H24" s="243"/>
      <c r="I24" s="243"/>
      <c r="J24" s="69">
        <f t="shared" si="15"/>
        <v>12630</v>
      </c>
      <c r="K24" s="76"/>
    </row>
    <row r="25" spans="1:11" s="54" customFormat="1" ht="15.75">
      <c r="A25" s="52"/>
    </row>
    <row r="26" spans="1:11" s="54" customFormat="1" ht="15.75">
      <c r="A26" s="52"/>
    </row>
    <row r="27" spans="1:11" s="54" customFormat="1" ht="15.75">
      <c r="A27" s="52"/>
    </row>
  </sheetData>
  <mergeCells count="12">
    <mergeCell ref="A2:K2"/>
    <mergeCell ref="J3:K3"/>
    <mergeCell ref="J4:K4"/>
    <mergeCell ref="G5:I5"/>
    <mergeCell ref="D4:I4"/>
    <mergeCell ref="D5:D6"/>
    <mergeCell ref="E5:E6"/>
    <mergeCell ref="F5:F6"/>
    <mergeCell ref="B4:B6"/>
    <mergeCell ref="C4:C6"/>
    <mergeCell ref="J5:J6"/>
    <mergeCell ref="K5:K6"/>
  </mergeCells>
  <phoneticPr fontId="22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82" orientation="portrait" r:id="rId1"/>
  <headerFooter>
    <oddFooter>&amp;C15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WVM33"/>
  <sheetViews>
    <sheetView topLeftCell="B1" zoomScale="70" zoomScaleNormal="70" workbookViewId="0">
      <selection activeCell="Z12" sqref="Z12"/>
    </sheetView>
  </sheetViews>
  <sheetFormatPr defaultColWidth="8" defaultRowHeight="14.25"/>
  <cols>
    <col min="1" max="1" width="8.75" style="3" hidden="1" customWidth="1"/>
    <col min="2" max="2" width="38.25" style="4" customWidth="1"/>
    <col min="3" max="3" width="14.5" style="4" customWidth="1"/>
    <col min="4" max="4" width="11.5" style="5" customWidth="1"/>
    <col min="5" max="5" width="11.375" style="5" customWidth="1"/>
    <col min="6" max="6" width="11.25" style="5" customWidth="1"/>
    <col min="7" max="7" width="10.875" style="5" customWidth="1"/>
    <col min="8" max="8" width="9.875" style="5" customWidth="1"/>
    <col min="9" max="10" width="9.625" style="5" customWidth="1"/>
    <col min="11" max="11" width="10.625" style="5" customWidth="1"/>
    <col min="12" max="12" width="10.5" style="5" customWidth="1"/>
    <col min="13" max="13" width="9.125" style="5" customWidth="1"/>
    <col min="14" max="14" width="11.375" style="5" customWidth="1"/>
    <col min="15" max="15" width="11.625" style="6" customWidth="1"/>
    <col min="16" max="16" width="12.75" style="5" customWidth="1"/>
    <col min="17" max="249" width="7.875" style="4" customWidth="1"/>
    <col min="250" max="250" width="7.875" style="3" customWidth="1"/>
    <col min="251" max="260" width="8" style="3"/>
    <col min="261" max="261" width="8" style="3" hidden="1" customWidth="1"/>
    <col min="262" max="262" width="38.75" style="3" customWidth="1"/>
    <col min="263" max="263" width="14" style="3" customWidth="1"/>
    <col min="264" max="264" width="13.25" style="3" customWidth="1"/>
    <col min="265" max="265" width="11.5" style="3" customWidth="1"/>
    <col min="266" max="266" width="10.625" style="3" customWidth="1"/>
    <col min="267" max="267" width="12.375" style="3" customWidth="1"/>
    <col min="268" max="268" width="11.375" style="3" customWidth="1"/>
    <col min="269" max="269" width="14.125" style="3" customWidth="1"/>
    <col min="270" max="270" width="10.625" style="3" customWidth="1"/>
    <col min="271" max="506" width="7.875" style="3" customWidth="1"/>
    <col min="507" max="516" width="8" style="3"/>
    <col min="517" max="517" width="8" style="3" hidden="1" customWidth="1"/>
    <col min="518" max="518" width="38.75" style="3" customWidth="1"/>
    <col min="519" max="519" width="14" style="3" customWidth="1"/>
    <col min="520" max="520" width="13.25" style="3" customWidth="1"/>
    <col min="521" max="521" width="11.5" style="3" customWidth="1"/>
    <col min="522" max="522" width="10.625" style="3" customWidth="1"/>
    <col min="523" max="523" width="12.375" style="3" customWidth="1"/>
    <col min="524" max="524" width="11.375" style="3" customWidth="1"/>
    <col min="525" max="525" width="14.125" style="3" customWidth="1"/>
    <col min="526" max="526" width="10.625" style="3" customWidth="1"/>
    <col min="527" max="762" width="7.875" style="3" customWidth="1"/>
    <col min="763" max="772" width="8" style="3"/>
    <col min="773" max="773" width="8" style="3" hidden="1" customWidth="1"/>
    <col min="774" max="774" width="38.75" style="3" customWidth="1"/>
    <col min="775" max="775" width="14" style="3" customWidth="1"/>
    <col min="776" max="776" width="13.25" style="3" customWidth="1"/>
    <col min="777" max="777" width="11.5" style="3" customWidth="1"/>
    <col min="778" max="778" width="10.625" style="3" customWidth="1"/>
    <col min="779" max="779" width="12.375" style="3" customWidth="1"/>
    <col min="780" max="780" width="11.375" style="3" customWidth="1"/>
    <col min="781" max="781" width="14.125" style="3" customWidth="1"/>
    <col min="782" max="782" width="10.625" style="3" customWidth="1"/>
    <col min="783" max="1018" width="7.875" style="3" customWidth="1"/>
    <col min="1019" max="1028" width="8" style="3"/>
    <col min="1029" max="1029" width="8" style="3" hidden="1" customWidth="1"/>
    <col min="1030" max="1030" width="38.75" style="3" customWidth="1"/>
    <col min="1031" max="1031" width="14" style="3" customWidth="1"/>
    <col min="1032" max="1032" width="13.25" style="3" customWidth="1"/>
    <col min="1033" max="1033" width="11.5" style="3" customWidth="1"/>
    <col min="1034" max="1034" width="10.625" style="3" customWidth="1"/>
    <col min="1035" max="1035" width="12.375" style="3" customWidth="1"/>
    <col min="1036" max="1036" width="11.375" style="3" customWidth="1"/>
    <col min="1037" max="1037" width="14.125" style="3" customWidth="1"/>
    <col min="1038" max="1038" width="10.625" style="3" customWidth="1"/>
    <col min="1039" max="1274" width="7.875" style="3" customWidth="1"/>
    <col min="1275" max="1284" width="8" style="3"/>
    <col min="1285" max="1285" width="8" style="3" hidden="1" customWidth="1"/>
    <col min="1286" max="1286" width="38.75" style="3" customWidth="1"/>
    <col min="1287" max="1287" width="14" style="3" customWidth="1"/>
    <col min="1288" max="1288" width="13.25" style="3" customWidth="1"/>
    <col min="1289" max="1289" width="11.5" style="3" customWidth="1"/>
    <col min="1290" max="1290" width="10.625" style="3" customWidth="1"/>
    <col min="1291" max="1291" width="12.375" style="3" customWidth="1"/>
    <col min="1292" max="1292" width="11.375" style="3" customWidth="1"/>
    <col min="1293" max="1293" width="14.125" style="3" customWidth="1"/>
    <col min="1294" max="1294" width="10.625" style="3" customWidth="1"/>
    <col min="1295" max="1530" width="7.875" style="3" customWidth="1"/>
    <col min="1531" max="1540" width="8" style="3"/>
    <col min="1541" max="1541" width="8" style="3" hidden="1" customWidth="1"/>
    <col min="1542" max="1542" width="38.75" style="3" customWidth="1"/>
    <col min="1543" max="1543" width="14" style="3" customWidth="1"/>
    <col min="1544" max="1544" width="13.25" style="3" customWidth="1"/>
    <col min="1545" max="1545" width="11.5" style="3" customWidth="1"/>
    <col min="1546" max="1546" width="10.625" style="3" customWidth="1"/>
    <col min="1547" max="1547" width="12.375" style="3" customWidth="1"/>
    <col min="1548" max="1548" width="11.375" style="3" customWidth="1"/>
    <col min="1549" max="1549" width="14.125" style="3" customWidth="1"/>
    <col min="1550" max="1550" width="10.625" style="3" customWidth="1"/>
    <col min="1551" max="1786" width="7.875" style="3" customWidth="1"/>
    <col min="1787" max="1796" width="8" style="3"/>
    <col min="1797" max="1797" width="8" style="3" hidden="1" customWidth="1"/>
    <col min="1798" max="1798" width="38.75" style="3" customWidth="1"/>
    <col min="1799" max="1799" width="14" style="3" customWidth="1"/>
    <col min="1800" max="1800" width="13.25" style="3" customWidth="1"/>
    <col min="1801" max="1801" width="11.5" style="3" customWidth="1"/>
    <col min="1802" max="1802" width="10.625" style="3" customWidth="1"/>
    <col min="1803" max="1803" width="12.375" style="3" customWidth="1"/>
    <col min="1804" max="1804" width="11.375" style="3" customWidth="1"/>
    <col min="1805" max="1805" width="14.125" style="3" customWidth="1"/>
    <col min="1806" max="1806" width="10.625" style="3" customWidth="1"/>
    <col min="1807" max="2042" width="7.875" style="3" customWidth="1"/>
    <col min="2043" max="2052" width="8" style="3"/>
    <col min="2053" max="2053" width="8" style="3" hidden="1" customWidth="1"/>
    <col min="2054" max="2054" width="38.75" style="3" customWidth="1"/>
    <col min="2055" max="2055" width="14" style="3" customWidth="1"/>
    <col min="2056" max="2056" width="13.25" style="3" customWidth="1"/>
    <col min="2057" max="2057" width="11.5" style="3" customWidth="1"/>
    <col min="2058" max="2058" width="10.625" style="3" customWidth="1"/>
    <col min="2059" max="2059" width="12.375" style="3" customWidth="1"/>
    <col min="2060" max="2060" width="11.375" style="3" customWidth="1"/>
    <col min="2061" max="2061" width="14.125" style="3" customWidth="1"/>
    <col min="2062" max="2062" width="10.625" style="3" customWidth="1"/>
    <col min="2063" max="2298" width="7.875" style="3" customWidth="1"/>
    <col min="2299" max="2308" width="8" style="3"/>
    <col min="2309" max="2309" width="8" style="3" hidden="1" customWidth="1"/>
    <col min="2310" max="2310" width="38.75" style="3" customWidth="1"/>
    <col min="2311" max="2311" width="14" style="3" customWidth="1"/>
    <col min="2312" max="2312" width="13.25" style="3" customWidth="1"/>
    <col min="2313" max="2313" width="11.5" style="3" customWidth="1"/>
    <col min="2314" max="2314" width="10.625" style="3" customWidth="1"/>
    <col min="2315" max="2315" width="12.375" style="3" customWidth="1"/>
    <col min="2316" max="2316" width="11.375" style="3" customWidth="1"/>
    <col min="2317" max="2317" width="14.125" style="3" customWidth="1"/>
    <col min="2318" max="2318" width="10.625" style="3" customWidth="1"/>
    <col min="2319" max="2554" width="7.875" style="3" customWidth="1"/>
    <col min="2555" max="2564" width="8" style="3"/>
    <col min="2565" max="2565" width="8" style="3" hidden="1" customWidth="1"/>
    <col min="2566" max="2566" width="38.75" style="3" customWidth="1"/>
    <col min="2567" max="2567" width="14" style="3" customWidth="1"/>
    <col min="2568" max="2568" width="13.25" style="3" customWidth="1"/>
    <col min="2569" max="2569" width="11.5" style="3" customWidth="1"/>
    <col min="2570" max="2570" width="10.625" style="3" customWidth="1"/>
    <col min="2571" max="2571" width="12.375" style="3" customWidth="1"/>
    <col min="2572" max="2572" width="11.375" style="3" customWidth="1"/>
    <col min="2573" max="2573" width="14.125" style="3" customWidth="1"/>
    <col min="2574" max="2574" width="10.625" style="3" customWidth="1"/>
    <col min="2575" max="2810" width="7.875" style="3" customWidth="1"/>
    <col min="2811" max="2820" width="8" style="3"/>
    <col min="2821" max="2821" width="8" style="3" hidden="1" customWidth="1"/>
    <col min="2822" max="2822" width="38.75" style="3" customWidth="1"/>
    <col min="2823" max="2823" width="14" style="3" customWidth="1"/>
    <col min="2824" max="2824" width="13.25" style="3" customWidth="1"/>
    <col min="2825" max="2825" width="11.5" style="3" customWidth="1"/>
    <col min="2826" max="2826" width="10.625" style="3" customWidth="1"/>
    <col min="2827" max="2827" width="12.375" style="3" customWidth="1"/>
    <col min="2828" max="2828" width="11.375" style="3" customWidth="1"/>
    <col min="2829" max="2829" width="14.125" style="3" customWidth="1"/>
    <col min="2830" max="2830" width="10.625" style="3" customWidth="1"/>
    <col min="2831" max="3066" width="7.875" style="3" customWidth="1"/>
    <col min="3067" max="3076" width="8" style="3"/>
    <col min="3077" max="3077" width="8" style="3" hidden="1" customWidth="1"/>
    <col min="3078" max="3078" width="38.75" style="3" customWidth="1"/>
    <col min="3079" max="3079" width="14" style="3" customWidth="1"/>
    <col min="3080" max="3080" width="13.25" style="3" customWidth="1"/>
    <col min="3081" max="3081" width="11.5" style="3" customWidth="1"/>
    <col min="3082" max="3082" width="10.625" style="3" customWidth="1"/>
    <col min="3083" max="3083" width="12.375" style="3" customWidth="1"/>
    <col min="3084" max="3084" width="11.375" style="3" customWidth="1"/>
    <col min="3085" max="3085" width="14.125" style="3" customWidth="1"/>
    <col min="3086" max="3086" width="10.625" style="3" customWidth="1"/>
    <col min="3087" max="3322" width="7.875" style="3" customWidth="1"/>
    <col min="3323" max="3332" width="8" style="3"/>
    <col min="3333" max="3333" width="8" style="3" hidden="1" customWidth="1"/>
    <col min="3334" max="3334" width="38.75" style="3" customWidth="1"/>
    <col min="3335" max="3335" width="14" style="3" customWidth="1"/>
    <col min="3336" max="3336" width="13.25" style="3" customWidth="1"/>
    <col min="3337" max="3337" width="11.5" style="3" customWidth="1"/>
    <col min="3338" max="3338" width="10.625" style="3" customWidth="1"/>
    <col min="3339" max="3339" width="12.375" style="3" customWidth="1"/>
    <col min="3340" max="3340" width="11.375" style="3" customWidth="1"/>
    <col min="3341" max="3341" width="14.125" style="3" customWidth="1"/>
    <col min="3342" max="3342" width="10.625" style="3" customWidth="1"/>
    <col min="3343" max="3578" width="7.875" style="3" customWidth="1"/>
    <col min="3579" max="3588" width="8" style="3"/>
    <col min="3589" max="3589" width="8" style="3" hidden="1" customWidth="1"/>
    <col min="3590" max="3590" width="38.75" style="3" customWidth="1"/>
    <col min="3591" max="3591" width="14" style="3" customWidth="1"/>
    <col min="3592" max="3592" width="13.25" style="3" customWidth="1"/>
    <col min="3593" max="3593" width="11.5" style="3" customWidth="1"/>
    <col min="3594" max="3594" width="10.625" style="3" customWidth="1"/>
    <col min="3595" max="3595" width="12.375" style="3" customWidth="1"/>
    <col min="3596" max="3596" width="11.375" style="3" customWidth="1"/>
    <col min="3597" max="3597" width="14.125" style="3" customWidth="1"/>
    <col min="3598" max="3598" width="10.625" style="3" customWidth="1"/>
    <col min="3599" max="3834" width="7.875" style="3" customWidth="1"/>
    <col min="3835" max="3844" width="8" style="3"/>
    <col min="3845" max="3845" width="8" style="3" hidden="1" customWidth="1"/>
    <col min="3846" max="3846" width="38.75" style="3" customWidth="1"/>
    <col min="3847" max="3847" width="14" style="3" customWidth="1"/>
    <col min="3848" max="3848" width="13.25" style="3" customWidth="1"/>
    <col min="3849" max="3849" width="11.5" style="3" customWidth="1"/>
    <col min="3850" max="3850" width="10.625" style="3" customWidth="1"/>
    <col min="3851" max="3851" width="12.375" style="3" customWidth="1"/>
    <col min="3852" max="3852" width="11.375" style="3" customWidth="1"/>
    <col min="3853" max="3853" width="14.125" style="3" customWidth="1"/>
    <col min="3854" max="3854" width="10.625" style="3" customWidth="1"/>
    <col min="3855" max="4090" width="7.875" style="3" customWidth="1"/>
    <col min="4091" max="4100" width="8" style="3"/>
    <col min="4101" max="4101" width="8" style="3" hidden="1" customWidth="1"/>
    <col min="4102" max="4102" width="38.75" style="3" customWidth="1"/>
    <col min="4103" max="4103" width="14" style="3" customWidth="1"/>
    <col min="4104" max="4104" width="13.25" style="3" customWidth="1"/>
    <col min="4105" max="4105" width="11.5" style="3" customWidth="1"/>
    <col min="4106" max="4106" width="10.625" style="3" customWidth="1"/>
    <col min="4107" max="4107" width="12.375" style="3" customWidth="1"/>
    <col min="4108" max="4108" width="11.375" style="3" customWidth="1"/>
    <col min="4109" max="4109" width="14.125" style="3" customWidth="1"/>
    <col min="4110" max="4110" width="10.625" style="3" customWidth="1"/>
    <col min="4111" max="4346" width="7.875" style="3" customWidth="1"/>
    <col min="4347" max="4356" width="8" style="3"/>
    <col min="4357" max="4357" width="8" style="3" hidden="1" customWidth="1"/>
    <col min="4358" max="4358" width="38.75" style="3" customWidth="1"/>
    <col min="4359" max="4359" width="14" style="3" customWidth="1"/>
    <col min="4360" max="4360" width="13.25" style="3" customWidth="1"/>
    <col min="4361" max="4361" width="11.5" style="3" customWidth="1"/>
    <col min="4362" max="4362" width="10.625" style="3" customWidth="1"/>
    <col min="4363" max="4363" width="12.375" style="3" customWidth="1"/>
    <col min="4364" max="4364" width="11.375" style="3" customWidth="1"/>
    <col min="4365" max="4365" width="14.125" style="3" customWidth="1"/>
    <col min="4366" max="4366" width="10.625" style="3" customWidth="1"/>
    <col min="4367" max="4602" width="7.875" style="3" customWidth="1"/>
    <col min="4603" max="4612" width="8" style="3"/>
    <col min="4613" max="4613" width="8" style="3" hidden="1" customWidth="1"/>
    <col min="4614" max="4614" width="38.75" style="3" customWidth="1"/>
    <col min="4615" max="4615" width="14" style="3" customWidth="1"/>
    <col min="4616" max="4616" width="13.25" style="3" customWidth="1"/>
    <col min="4617" max="4617" width="11.5" style="3" customWidth="1"/>
    <col min="4618" max="4618" width="10.625" style="3" customWidth="1"/>
    <col min="4619" max="4619" width="12.375" style="3" customWidth="1"/>
    <col min="4620" max="4620" width="11.375" style="3" customWidth="1"/>
    <col min="4621" max="4621" width="14.125" style="3" customWidth="1"/>
    <col min="4622" max="4622" width="10.625" style="3" customWidth="1"/>
    <col min="4623" max="4858" width="7.875" style="3" customWidth="1"/>
    <col min="4859" max="4868" width="8" style="3"/>
    <col min="4869" max="4869" width="8" style="3" hidden="1" customWidth="1"/>
    <col min="4870" max="4870" width="38.75" style="3" customWidth="1"/>
    <col min="4871" max="4871" width="14" style="3" customWidth="1"/>
    <col min="4872" max="4872" width="13.25" style="3" customWidth="1"/>
    <col min="4873" max="4873" width="11.5" style="3" customWidth="1"/>
    <col min="4874" max="4874" width="10.625" style="3" customWidth="1"/>
    <col min="4875" max="4875" width="12.375" style="3" customWidth="1"/>
    <col min="4876" max="4876" width="11.375" style="3" customWidth="1"/>
    <col min="4877" max="4877" width="14.125" style="3" customWidth="1"/>
    <col min="4878" max="4878" width="10.625" style="3" customWidth="1"/>
    <col min="4879" max="5114" width="7.875" style="3" customWidth="1"/>
    <col min="5115" max="5124" width="8" style="3"/>
    <col min="5125" max="5125" width="8" style="3" hidden="1" customWidth="1"/>
    <col min="5126" max="5126" width="38.75" style="3" customWidth="1"/>
    <col min="5127" max="5127" width="14" style="3" customWidth="1"/>
    <col min="5128" max="5128" width="13.25" style="3" customWidth="1"/>
    <col min="5129" max="5129" width="11.5" style="3" customWidth="1"/>
    <col min="5130" max="5130" width="10.625" style="3" customWidth="1"/>
    <col min="5131" max="5131" width="12.375" style="3" customWidth="1"/>
    <col min="5132" max="5132" width="11.375" style="3" customWidth="1"/>
    <col min="5133" max="5133" width="14.125" style="3" customWidth="1"/>
    <col min="5134" max="5134" width="10.625" style="3" customWidth="1"/>
    <col min="5135" max="5370" width="7.875" style="3" customWidth="1"/>
    <col min="5371" max="5380" width="8" style="3"/>
    <col min="5381" max="5381" width="8" style="3" hidden="1" customWidth="1"/>
    <col min="5382" max="5382" width="38.75" style="3" customWidth="1"/>
    <col min="5383" max="5383" width="14" style="3" customWidth="1"/>
    <col min="5384" max="5384" width="13.25" style="3" customWidth="1"/>
    <col min="5385" max="5385" width="11.5" style="3" customWidth="1"/>
    <col min="5386" max="5386" width="10.625" style="3" customWidth="1"/>
    <col min="5387" max="5387" width="12.375" style="3" customWidth="1"/>
    <col min="5388" max="5388" width="11.375" style="3" customWidth="1"/>
    <col min="5389" max="5389" width="14.125" style="3" customWidth="1"/>
    <col min="5390" max="5390" width="10.625" style="3" customWidth="1"/>
    <col min="5391" max="5626" width="7.875" style="3" customWidth="1"/>
    <col min="5627" max="5636" width="8" style="3"/>
    <col min="5637" max="5637" width="8" style="3" hidden="1" customWidth="1"/>
    <col min="5638" max="5638" width="38.75" style="3" customWidth="1"/>
    <col min="5639" max="5639" width="14" style="3" customWidth="1"/>
    <col min="5640" max="5640" width="13.25" style="3" customWidth="1"/>
    <col min="5641" max="5641" width="11.5" style="3" customWidth="1"/>
    <col min="5642" max="5642" width="10.625" style="3" customWidth="1"/>
    <col min="5643" max="5643" width="12.375" style="3" customWidth="1"/>
    <col min="5644" max="5644" width="11.375" style="3" customWidth="1"/>
    <col min="5645" max="5645" width="14.125" style="3" customWidth="1"/>
    <col min="5646" max="5646" width="10.625" style="3" customWidth="1"/>
    <col min="5647" max="5882" width="7.875" style="3" customWidth="1"/>
    <col min="5883" max="5892" width="8" style="3"/>
    <col min="5893" max="5893" width="8" style="3" hidden="1" customWidth="1"/>
    <col min="5894" max="5894" width="38.75" style="3" customWidth="1"/>
    <col min="5895" max="5895" width="14" style="3" customWidth="1"/>
    <col min="5896" max="5896" width="13.25" style="3" customWidth="1"/>
    <col min="5897" max="5897" width="11.5" style="3" customWidth="1"/>
    <col min="5898" max="5898" width="10.625" style="3" customWidth="1"/>
    <col min="5899" max="5899" width="12.375" style="3" customWidth="1"/>
    <col min="5900" max="5900" width="11.375" style="3" customWidth="1"/>
    <col min="5901" max="5901" width="14.125" style="3" customWidth="1"/>
    <col min="5902" max="5902" width="10.625" style="3" customWidth="1"/>
    <col min="5903" max="6138" width="7.875" style="3" customWidth="1"/>
    <col min="6139" max="6148" width="8" style="3"/>
    <col min="6149" max="6149" width="8" style="3" hidden="1" customWidth="1"/>
    <col min="6150" max="6150" width="38.75" style="3" customWidth="1"/>
    <col min="6151" max="6151" width="14" style="3" customWidth="1"/>
    <col min="6152" max="6152" width="13.25" style="3" customWidth="1"/>
    <col min="6153" max="6153" width="11.5" style="3" customWidth="1"/>
    <col min="6154" max="6154" width="10.625" style="3" customWidth="1"/>
    <col min="6155" max="6155" width="12.375" style="3" customWidth="1"/>
    <col min="6156" max="6156" width="11.375" style="3" customWidth="1"/>
    <col min="6157" max="6157" width="14.125" style="3" customWidth="1"/>
    <col min="6158" max="6158" width="10.625" style="3" customWidth="1"/>
    <col min="6159" max="6394" width="7.875" style="3" customWidth="1"/>
    <col min="6395" max="6404" width="8" style="3"/>
    <col min="6405" max="6405" width="8" style="3" hidden="1" customWidth="1"/>
    <col min="6406" max="6406" width="38.75" style="3" customWidth="1"/>
    <col min="6407" max="6407" width="14" style="3" customWidth="1"/>
    <col min="6408" max="6408" width="13.25" style="3" customWidth="1"/>
    <col min="6409" max="6409" width="11.5" style="3" customWidth="1"/>
    <col min="6410" max="6410" width="10.625" style="3" customWidth="1"/>
    <col min="6411" max="6411" width="12.375" style="3" customWidth="1"/>
    <col min="6412" max="6412" width="11.375" style="3" customWidth="1"/>
    <col min="6413" max="6413" width="14.125" style="3" customWidth="1"/>
    <col min="6414" max="6414" width="10.625" style="3" customWidth="1"/>
    <col min="6415" max="6650" width="7.875" style="3" customWidth="1"/>
    <col min="6651" max="6660" width="8" style="3"/>
    <col min="6661" max="6661" width="8" style="3" hidden="1" customWidth="1"/>
    <col min="6662" max="6662" width="38.75" style="3" customWidth="1"/>
    <col min="6663" max="6663" width="14" style="3" customWidth="1"/>
    <col min="6664" max="6664" width="13.25" style="3" customWidth="1"/>
    <col min="6665" max="6665" width="11.5" style="3" customWidth="1"/>
    <col min="6666" max="6666" width="10.625" style="3" customWidth="1"/>
    <col min="6667" max="6667" width="12.375" style="3" customWidth="1"/>
    <col min="6668" max="6668" width="11.375" style="3" customWidth="1"/>
    <col min="6669" max="6669" width="14.125" style="3" customWidth="1"/>
    <col min="6670" max="6670" width="10.625" style="3" customWidth="1"/>
    <col min="6671" max="6906" width="7.875" style="3" customWidth="1"/>
    <col min="6907" max="6916" width="8" style="3"/>
    <col min="6917" max="6917" width="8" style="3" hidden="1" customWidth="1"/>
    <col min="6918" max="6918" width="38.75" style="3" customWidth="1"/>
    <col min="6919" max="6919" width="14" style="3" customWidth="1"/>
    <col min="6920" max="6920" width="13.25" style="3" customWidth="1"/>
    <col min="6921" max="6921" width="11.5" style="3" customWidth="1"/>
    <col min="6922" max="6922" width="10.625" style="3" customWidth="1"/>
    <col min="6923" max="6923" width="12.375" style="3" customWidth="1"/>
    <col min="6924" max="6924" width="11.375" style="3" customWidth="1"/>
    <col min="6925" max="6925" width="14.125" style="3" customWidth="1"/>
    <col min="6926" max="6926" width="10.625" style="3" customWidth="1"/>
    <col min="6927" max="7162" width="7.875" style="3" customWidth="1"/>
    <col min="7163" max="7172" width="8" style="3"/>
    <col min="7173" max="7173" width="8" style="3" hidden="1" customWidth="1"/>
    <col min="7174" max="7174" width="38.75" style="3" customWidth="1"/>
    <col min="7175" max="7175" width="14" style="3" customWidth="1"/>
    <col min="7176" max="7176" width="13.25" style="3" customWidth="1"/>
    <col min="7177" max="7177" width="11.5" style="3" customWidth="1"/>
    <col min="7178" max="7178" width="10.625" style="3" customWidth="1"/>
    <col min="7179" max="7179" width="12.375" style="3" customWidth="1"/>
    <col min="7180" max="7180" width="11.375" style="3" customWidth="1"/>
    <col min="7181" max="7181" width="14.125" style="3" customWidth="1"/>
    <col min="7182" max="7182" width="10.625" style="3" customWidth="1"/>
    <col min="7183" max="7418" width="7.875" style="3" customWidth="1"/>
    <col min="7419" max="7428" width="8" style="3"/>
    <col min="7429" max="7429" width="8" style="3" hidden="1" customWidth="1"/>
    <col min="7430" max="7430" width="38.75" style="3" customWidth="1"/>
    <col min="7431" max="7431" width="14" style="3" customWidth="1"/>
    <col min="7432" max="7432" width="13.25" style="3" customWidth="1"/>
    <col min="7433" max="7433" width="11.5" style="3" customWidth="1"/>
    <col min="7434" max="7434" width="10.625" style="3" customWidth="1"/>
    <col min="7435" max="7435" width="12.375" style="3" customWidth="1"/>
    <col min="7436" max="7436" width="11.375" style="3" customWidth="1"/>
    <col min="7437" max="7437" width="14.125" style="3" customWidth="1"/>
    <col min="7438" max="7438" width="10.625" style="3" customWidth="1"/>
    <col min="7439" max="7674" width="7.875" style="3" customWidth="1"/>
    <col min="7675" max="7684" width="8" style="3"/>
    <col min="7685" max="7685" width="8" style="3" hidden="1" customWidth="1"/>
    <col min="7686" max="7686" width="38.75" style="3" customWidth="1"/>
    <col min="7687" max="7687" width="14" style="3" customWidth="1"/>
    <col min="7688" max="7688" width="13.25" style="3" customWidth="1"/>
    <col min="7689" max="7689" width="11.5" style="3" customWidth="1"/>
    <col min="7690" max="7690" width="10.625" style="3" customWidth="1"/>
    <col min="7691" max="7691" width="12.375" style="3" customWidth="1"/>
    <col min="7692" max="7692" width="11.375" style="3" customWidth="1"/>
    <col min="7693" max="7693" width="14.125" style="3" customWidth="1"/>
    <col min="7694" max="7694" width="10.625" style="3" customWidth="1"/>
    <col min="7695" max="7930" width="7.875" style="3" customWidth="1"/>
    <col min="7931" max="7940" width="8" style="3"/>
    <col min="7941" max="7941" width="8" style="3" hidden="1" customWidth="1"/>
    <col min="7942" max="7942" width="38.75" style="3" customWidth="1"/>
    <col min="7943" max="7943" width="14" style="3" customWidth="1"/>
    <col min="7944" max="7944" width="13.25" style="3" customWidth="1"/>
    <col min="7945" max="7945" width="11.5" style="3" customWidth="1"/>
    <col min="7946" max="7946" width="10.625" style="3" customWidth="1"/>
    <col min="7947" max="7947" width="12.375" style="3" customWidth="1"/>
    <col min="7948" max="7948" width="11.375" style="3" customWidth="1"/>
    <col min="7949" max="7949" width="14.125" style="3" customWidth="1"/>
    <col min="7950" max="7950" width="10.625" style="3" customWidth="1"/>
    <col min="7951" max="8186" width="7.875" style="3" customWidth="1"/>
    <col min="8187" max="8196" width="8" style="3"/>
    <col min="8197" max="8197" width="8" style="3" hidden="1" customWidth="1"/>
    <col min="8198" max="8198" width="38.75" style="3" customWidth="1"/>
    <col min="8199" max="8199" width="14" style="3" customWidth="1"/>
    <col min="8200" max="8200" width="13.25" style="3" customWidth="1"/>
    <col min="8201" max="8201" width="11.5" style="3" customWidth="1"/>
    <col min="8202" max="8202" width="10.625" style="3" customWidth="1"/>
    <col min="8203" max="8203" width="12.375" style="3" customWidth="1"/>
    <col min="8204" max="8204" width="11.375" style="3" customWidth="1"/>
    <col min="8205" max="8205" width="14.125" style="3" customWidth="1"/>
    <col min="8206" max="8206" width="10.625" style="3" customWidth="1"/>
    <col min="8207" max="8442" width="7.875" style="3" customWidth="1"/>
    <col min="8443" max="8452" width="8" style="3"/>
    <col min="8453" max="8453" width="8" style="3" hidden="1" customWidth="1"/>
    <col min="8454" max="8454" width="38.75" style="3" customWidth="1"/>
    <col min="8455" max="8455" width="14" style="3" customWidth="1"/>
    <col min="8456" max="8456" width="13.25" style="3" customWidth="1"/>
    <col min="8457" max="8457" width="11.5" style="3" customWidth="1"/>
    <col min="8458" max="8458" width="10.625" style="3" customWidth="1"/>
    <col min="8459" max="8459" width="12.375" style="3" customWidth="1"/>
    <col min="8460" max="8460" width="11.375" style="3" customWidth="1"/>
    <col min="8461" max="8461" width="14.125" style="3" customWidth="1"/>
    <col min="8462" max="8462" width="10.625" style="3" customWidth="1"/>
    <col min="8463" max="8698" width="7.875" style="3" customWidth="1"/>
    <col min="8699" max="8708" width="8" style="3"/>
    <col min="8709" max="8709" width="8" style="3" hidden="1" customWidth="1"/>
    <col min="8710" max="8710" width="38.75" style="3" customWidth="1"/>
    <col min="8711" max="8711" width="14" style="3" customWidth="1"/>
    <col min="8712" max="8712" width="13.25" style="3" customWidth="1"/>
    <col min="8713" max="8713" width="11.5" style="3" customWidth="1"/>
    <col min="8714" max="8714" width="10.625" style="3" customWidth="1"/>
    <col min="8715" max="8715" width="12.375" style="3" customWidth="1"/>
    <col min="8716" max="8716" width="11.375" style="3" customWidth="1"/>
    <col min="8717" max="8717" width="14.125" style="3" customWidth="1"/>
    <col min="8718" max="8718" width="10.625" style="3" customWidth="1"/>
    <col min="8719" max="8954" width="7.875" style="3" customWidth="1"/>
    <col min="8955" max="8964" width="8" style="3"/>
    <col min="8965" max="8965" width="8" style="3" hidden="1" customWidth="1"/>
    <col min="8966" max="8966" width="38.75" style="3" customWidth="1"/>
    <col min="8967" max="8967" width="14" style="3" customWidth="1"/>
    <col min="8968" max="8968" width="13.25" style="3" customWidth="1"/>
    <col min="8969" max="8969" width="11.5" style="3" customWidth="1"/>
    <col min="8970" max="8970" width="10.625" style="3" customWidth="1"/>
    <col min="8971" max="8971" width="12.375" style="3" customWidth="1"/>
    <col min="8972" max="8972" width="11.375" style="3" customWidth="1"/>
    <col min="8973" max="8973" width="14.125" style="3" customWidth="1"/>
    <col min="8974" max="8974" width="10.625" style="3" customWidth="1"/>
    <col min="8975" max="9210" width="7.875" style="3" customWidth="1"/>
    <col min="9211" max="9220" width="8" style="3"/>
    <col min="9221" max="9221" width="8" style="3" hidden="1" customWidth="1"/>
    <col min="9222" max="9222" width="38.75" style="3" customWidth="1"/>
    <col min="9223" max="9223" width="14" style="3" customWidth="1"/>
    <col min="9224" max="9224" width="13.25" style="3" customWidth="1"/>
    <col min="9225" max="9225" width="11.5" style="3" customWidth="1"/>
    <col min="9226" max="9226" width="10.625" style="3" customWidth="1"/>
    <col min="9227" max="9227" width="12.375" style="3" customWidth="1"/>
    <col min="9228" max="9228" width="11.375" style="3" customWidth="1"/>
    <col min="9229" max="9229" width="14.125" style="3" customWidth="1"/>
    <col min="9230" max="9230" width="10.625" style="3" customWidth="1"/>
    <col min="9231" max="9466" width="7.875" style="3" customWidth="1"/>
    <col min="9467" max="9476" width="8" style="3"/>
    <col min="9477" max="9477" width="8" style="3" hidden="1" customWidth="1"/>
    <col min="9478" max="9478" width="38.75" style="3" customWidth="1"/>
    <col min="9479" max="9479" width="14" style="3" customWidth="1"/>
    <col min="9480" max="9480" width="13.25" style="3" customWidth="1"/>
    <col min="9481" max="9481" width="11.5" style="3" customWidth="1"/>
    <col min="9482" max="9482" width="10.625" style="3" customWidth="1"/>
    <col min="9483" max="9483" width="12.375" style="3" customWidth="1"/>
    <col min="9484" max="9484" width="11.375" style="3" customWidth="1"/>
    <col min="9485" max="9485" width="14.125" style="3" customWidth="1"/>
    <col min="9486" max="9486" width="10.625" style="3" customWidth="1"/>
    <col min="9487" max="9722" width="7.875" style="3" customWidth="1"/>
    <col min="9723" max="9732" width="8" style="3"/>
    <col min="9733" max="9733" width="8" style="3" hidden="1" customWidth="1"/>
    <col min="9734" max="9734" width="38.75" style="3" customWidth="1"/>
    <col min="9735" max="9735" width="14" style="3" customWidth="1"/>
    <col min="9736" max="9736" width="13.25" style="3" customWidth="1"/>
    <col min="9737" max="9737" width="11.5" style="3" customWidth="1"/>
    <col min="9738" max="9738" width="10.625" style="3" customWidth="1"/>
    <col min="9739" max="9739" width="12.375" style="3" customWidth="1"/>
    <col min="9740" max="9740" width="11.375" style="3" customWidth="1"/>
    <col min="9741" max="9741" width="14.125" style="3" customWidth="1"/>
    <col min="9742" max="9742" width="10.625" style="3" customWidth="1"/>
    <col min="9743" max="9978" width="7.875" style="3" customWidth="1"/>
    <col min="9979" max="9988" width="8" style="3"/>
    <col min="9989" max="9989" width="8" style="3" hidden="1" customWidth="1"/>
    <col min="9990" max="9990" width="38.75" style="3" customWidth="1"/>
    <col min="9991" max="9991" width="14" style="3" customWidth="1"/>
    <col min="9992" max="9992" width="13.25" style="3" customWidth="1"/>
    <col min="9993" max="9993" width="11.5" style="3" customWidth="1"/>
    <col min="9994" max="9994" width="10.625" style="3" customWidth="1"/>
    <col min="9995" max="9995" width="12.375" style="3" customWidth="1"/>
    <col min="9996" max="9996" width="11.375" style="3" customWidth="1"/>
    <col min="9997" max="9997" width="14.125" style="3" customWidth="1"/>
    <col min="9998" max="9998" width="10.625" style="3" customWidth="1"/>
    <col min="9999" max="10234" width="7.875" style="3" customWidth="1"/>
    <col min="10235" max="10244" width="8" style="3"/>
    <col min="10245" max="10245" width="8" style="3" hidden="1" customWidth="1"/>
    <col min="10246" max="10246" width="38.75" style="3" customWidth="1"/>
    <col min="10247" max="10247" width="14" style="3" customWidth="1"/>
    <col min="10248" max="10248" width="13.25" style="3" customWidth="1"/>
    <col min="10249" max="10249" width="11.5" style="3" customWidth="1"/>
    <col min="10250" max="10250" width="10.625" style="3" customWidth="1"/>
    <col min="10251" max="10251" width="12.375" style="3" customWidth="1"/>
    <col min="10252" max="10252" width="11.375" style="3" customWidth="1"/>
    <col min="10253" max="10253" width="14.125" style="3" customWidth="1"/>
    <col min="10254" max="10254" width="10.625" style="3" customWidth="1"/>
    <col min="10255" max="10490" width="7.875" style="3" customWidth="1"/>
    <col min="10491" max="10500" width="8" style="3"/>
    <col min="10501" max="10501" width="8" style="3" hidden="1" customWidth="1"/>
    <col min="10502" max="10502" width="38.75" style="3" customWidth="1"/>
    <col min="10503" max="10503" width="14" style="3" customWidth="1"/>
    <col min="10504" max="10504" width="13.25" style="3" customWidth="1"/>
    <col min="10505" max="10505" width="11.5" style="3" customWidth="1"/>
    <col min="10506" max="10506" width="10.625" style="3" customWidth="1"/>
    <col min="10507" max="10507" width="12.375" style="3" customWidth="1"/>
    <col min="10508" max="10508" width="11.375" style="3" customWidth="1"/>
    <col min="10509" max="10509" width="14.125" style="3" customWidth="1"/>
    <col min="10510" max="10510" width="10.625" style="3" customWidth="1"/>
    <col min="10511" max="10746" width="7.875" style="3" customWidth="1"/>
    <col min="10747" max="10756" width="8" style="3"/>
    <col min="10757" max="10757" width="8" style="3" hidden="1" customWidth="1"/>
    <col min="10758" max="10758" width="38.75" style="3" customWidth="1"/>
    <col min="10759" max="10759" width="14" style="3" customWidth="1"/>
    <col min="10760" max="10760" width="13.25" style="3" customWidth="1"/>
    <col min="10761" max="10761" width="11.5" style="3" customWidth="1"/>
    <col min="10762" max="10762" width="10.625" style="3" customWidth="1"/>
    <col min="10763" max="10763" width="12.375" style="3" customWidth="1"/>
    <col min="10764" max="10764" width="11.375" style="3" customWidth="1"/>
    <col min="10765" max="10765" width="14.125" style="3" customWidth="1"/>
    <col min="10766" max="10766" width="10.625" style="3" customWidth="1"/>
    <col min="10767" max="11002" width="7.875" style="3" customWidth="1"/>
    <col min="11003" max="11012" width="8" style="3"/>
    <col min="11013" max="11013" width="8" style="3" hidden="1" customWidth="1"/>
    <col min="11014" max="11014" width="38.75" style="3" customWidth="1"/>
    <col min="11015" max="11015" width="14" style="3" customWidth="1"/>
    <col min="11016" max="11016" width="13.25" style="3" customWidth="1"/>
    <col min="11017" max="11017" width="11.5" style="3" customWidth="1"/>
    <col min="11018" max="11018" width="10.625" style="3" customWidth="1"/>
    <col min="11019" max="11019" width="12.375" style="3" customWidth="1"/>
    <col min="11020" max="11020" width="11.375" style="3" customWidth="1"/>
    <col min="11021" max="11021" width="14.125" style="3" customWidth="1"/>
    <col min="11022" max="11022" width="10.625" style="3" customWidth="1"/>
    <col min="11023" max="11258" width="7.875" style="3" customWidth="1"/>
    <col min="11259" max="11268" width="8" style="3"/>
    <col min="11269" max="11269" width="8" style="3" hidden="1" customWidth="1"/>
    <col min="11270" max="11270" width="38.75" style="3" customWidth="1"/>
    <col min="11271" max="11271" width="14" style="3" customWidth="1"/>
    <col min="11272" max="11272" width="13.25" style="3" customWidth="1"/>
    <col min="11273" max="11273" width="11.5" style="3" customWidth="1"/>
    <col min="11274" max="11274" width="10.625" style="3" customWidth="1"/>
    <col min="11275" max="11275" width="12.375" style="3" customWidth="1"/>
    <col min="11276" max="11276" width="11.375" style="3" customWidth="1"/>
    <col min="11277" max="11277" width="14.125" style="3" customWidth="1"/>
    <col min="11278" max="11278" width="10.625" style="3" customWidth="1"/>
    <col min="11279" max="11514" width="7.875" style="3" customWidth="1"/>
    <col min="11515" max="11524" width="8" style="3"/>
    <col min="11525" max="11525" width="8" style="3" hidden="1" customWidth="1"/>
    <col min="11526" max="11526" width="38.75" style="3" customWidth="1"/>
    <col min="11527" max="11527" width="14" style="3" customWidth="1"/>
    <col min="11528" max="11528" width="13.25" style="3" customWidth="1"/>
    <col min="11529" max="11529" width="11.5" style="3" customWidth="1"/>
    <col min="11530" max="11530" width="10.625" style="3" customWidth="1"/>
    <col min="11531" max="11531" width="12.375" style="3" customWidth="1"/>
    <col min="11532" max="11532" width="11.375" style="3" customWidth="1"/>
    <col min="11533" max="11533" width="14.125" style="3" customWidth="1"/>
    <col min="11534" max="11534" width="10.625" style="3" customWidth="1"/>
    <col min="11535" max="11770" width="7.875" style="3" customWidth="1"/>
    <col min="11771" max="11780" width="8" style="3"/>
    <col min="11781" max="11781" width="8" style="3" hidden="1" customWidth="1"/>
    <col min="11782" max="11782" width="38.75" style="3" customWidth="1"/>
    <col min="11783" max="11783" width="14" style="3" customWidth="1"/>
    <col min="11784" max="11784" width="13.25" style="3" customWidth="1"/>
    <col min="11785" max="11785" width="11.5" style="3" customWidth="1"/>
    <col min="11786" max="11786" width="10.625" style="3" customWidth="1"/>
    <col min="11787" max="11787" width="12.375" style="3" customWidth="1"/>
    <col min="11788" max="11788" width="11.375" style="3" customWidth="1"/>
    <col min="11789" max="11789" width="14.125" style="3" customWidth="1"/>
    <col min="11790" max="11790" width="10.625" style="3" customWidth="1"/>
    <col min="11791" max="12026" width="7.875" style="3" customWidth="1"/>
    <col min="12027" max="12036" width="8" style="3"/>
    <col min="12037" max="12037" width="8" style="3" hidden="1" customWidth="1"/>
    <col min="12038" max="12038" width="38.75" style="3" customWidth="1"/>
    <col min="12039" max="12039" width="14" style="3" customWidth="1"/>
    <col min="12040" max="12040" width="13.25" style="3" customWidth="1"/>
    <col min="12041" max="12041" width="11.5" style="3" customWidth="1"/>
    <col min="12042" max="12042" width="10.625" style="3" customWidth="1"/>
    <col min="12043" max="12043" width="12.375" style="3" customWidth="1"/>
    <col min="12044" max="12044" width="11.375" style="3" customWidth="1"/>
    <col min="12045" max="12045" width="14.125" style="3" customWidth="1"/>
    <col min="12046" max="12046" width="10.625" style="3" customWidth="1"/>
    <col min="12047" max="12282" width="7.875" style="3" customWidth="1"/>
    <col min="12283" max="12292" width="8" style="3"/>
    <col min="12293" max="12293" width="8" style="3" hidden="1" customWidth="1"/>
    <col min="12294" max="12294" width="38.75" style="3" customWidth="1"/>
    <col min="12295" max="12295" width="14" style="3" customWidth="1"/>
    <col min="12296" max="12296" width="13.25" style="3" customWidth="1"/>
    <col min="12297" max="12297" width="11.5" style="3" customWidth="1"/>
    <col min="12298" max="12298" width="10.625" style="3" customWidth="1"/>
    <col min="12299" max="12299" width="12.375" style="3" customWidth="1"/>
    <col min="12300" max="12300" width="11.375" style="3" customWidth="1"/>
    <col min="12301" max="12301" width="14.125" style="3" customWidth="1"/>
    <col min="12302" max="12302" width="10.625" style="3" customWidth="1"/>
    <col min="12303" max="12538" width="7.875" style="3" customWidth="1"/>
    <col min="12539" max="12548" width="8" style="3"/>
    <col min="12549" max="12549" width="8" style="3" hidden="1" customWidth="1"/>
    <col min="12550" max="12550" width="38.75" style="3" customWidth="1"/>
    <col min="12551" max="12551" width="14" style="3" customWidth="1"/>
    <col min="12552" max="12552" width="13.25" style="3" customWidth="1"/>
    <col min="12553" max="12553" width="11.5" style="3" customWidth="1"/>
    <col min="12554" max="12554" width="10.625" style="3" customWidth="1"/>
    <col min="12555" max="12555" width="12.375" style="3" customWidth="1"/>
    <col min="12556" max="12556" width="11.375" style="3" customWidth="1"/>
    <col min="12557" max="12557" width="14.125" style="3" customWidth="1"/>
    <col min="12558" max="12558" width="10.625" style="3" customWidth="1"/>
    <col min="12559" max="12794" width="7.875" style="3" customWidth="1"/>
    <col min="12795" max="12804" width="8" style="3"/>
    <col min="12805" max="12805" width="8" style="3" hidden="1" customWidth="1"/>
    <col min="12806" max="12806" width="38.75" style="3" customWidth="1"/>
    <col min="12807" max="12807" width="14" style="3" customWidth="1"/>
    <col min="12808" max="12808" width="13.25" style="3" customWidth="1"/>
    <col min="12809" max="12809" width="11.5" style="3" customWidth="1"/>
    <col min="12810" max="12810" width="10.625" style="3" customWidth="1"/>
    <col min="12811" max="12811" width="12.375" style="3" customWidth="1"/>
    <col min="12812" max="12812" width="11.375" style="3" customWidth="1"/>
    <col min="12813" max="12813" width="14.125" style="3" customWidth="1"/>
    <col min="12814" max="12814" width="10.625" style="3" customWidth="1"/>
    <col min="12815" max="13050" width="7.875" style="3" customWidth="1"/>
    <col min="13051" max="13060" width="8" style="3"/>
    <col min="13061" max="13061" width="8" style="3" hidden="1" customWidth="1"/>
    <col min="13062" max="13062" width="38.75" style="3" customWidth="1"/>
    <col min="13063" max="13063" width="14" style="3" customWidth="1"/>
    <col min="13064" max="13064" width="13.25" style="3" customWidth="1"/>
    <col min="13065" max="13065" width="11.5" style="3" customWidth="1"/>
    <col min="13066" max="13066" width="10.625" style="3" customWidth="1"/>
    <col min="13067" max="13067" width="12.375" style="3" customWidth="1"/>
    <col min="13068" max="13068" width="11.375" style="3" customWidth="1"/>
    <col min="13069" max="13069" width="14.125" style="3" customWidth="1"/>
    <col min="13070" max="13070" width="10.625" style="3" customWidth="1"/>
    <col min="13071" max="13306" width="7.875" style="3" customWidth="1"/>
    <col min="13307" max="13316" width="8" style="3"/>
    <col min="13317" max="13317" width="8" style="3" hidden="1" customWidth="1"/>
    <col min="13318" max="13318" width="38.75" style="3" customWidth="1"/>
    <col min="13319" max="13319" width="14" style="3" customWidth="1"/>
    <col min="13320" max="13320" width="13.25" style="3" customWidth="1"/>
    <col min="13321" max="13321" width="11.5" style="3" customWidth="1"/>
    <col min="13322" max="13322" width="10.625" style="3" customWidth="1"/>
    <col min="13323" max="13323" width="12.375" style="3" customWidth="1"/>
    <col min="13324" max="13324" width="11.375" style="3" customWidth="1"/>
    <col min="13325" max="13325" width="14.125" style="3" customWidth="1"/>
    <col min="13326" max="13326" width="10.625" style="3" customWidth="1"/>
    <col min="13327" max="13562" width="7.875" style="3" customWidth="1"/>
    <col min="13563" max="13572" width="8" style="3"/>
    <col min="13573" max="13573" width="8" style="3" hidden="1" customWidth="1"/>
    <col min="13574" max="13574" width="38.75" style="3" customWidth="1"/>
    <col min="13575" max="13575" width="14" style="3" customWidth="1"/>
    <col min="13576" max="13576" width="13.25" style="3" customWidth="1"/>
    <col min="13577" max="13577" width="11.5" style="3" customWidth="1"/>
    <col min="13578" max="13578" width="10.625" style="3" customWidth="1"/>
    <col min="13579" max="13579" width="12.375" style="3" customWidth="1"/>
    <col min="13580" max="13580" width="11.375" style="3" customWidth="1"/>
    <col min="13581" max="13581" width="14.125" style="3" customWidth="1"/>
    <col min="13582" max="13582" width="10.625" style="3" customWidth="1"/>
    <col min="13583" max="13818" width="7.875" style="3" customWidth="1"/>
    <col min="13819" max="13828" width="8" style="3"/>
    <col min="13829" max="13829" width="8" style="3" hidden="1" customWidth="1"/>
    <col min="13830" max="13830" width="38.75" style="3" customWidth="1"/>
    <col min="13831" max="13831" width="14" style="3" customWidth="1"/>
    <col min="13832" max="13832" width="13.25" style="3" customWidth="1"/>
    <col min="13833" max="13833" width="11.5" style="3" customWidth="1"/>
    <col min="13834" max="13834" width="10.625" style="3" customWidth="1"/>
    <col min="13835" max="13835" width="12.375" style="3" customWidth="1"/>
    <col min="13836" max="13836" width="11.375" style="3" customWidth="1"/>
    <col min="13837" max="13837" width="14.125" style="3" customWidth="1"/>
    <col min="13838" max="13838" width="10.625" style="3" customWidth="1"/>
    <col min="13839" max="14074" width="7.875" style="3" customWidth="1"/>
    <col min="14075" max="14084" width="8" style="3"/>
    <col min="14085" max="14085" width="8" style="3" hidden="1" customWidth="1"/>
    <col min="14086" max="14086" width="38.75" style="3" customWidth="1"/>
    <col min="14087" max="14087" width="14" style="3" customWidth="1"/>
    <col min="14088" max="14088" width="13.25" style="3" customWidth="1"/>
    <col min="14089" max="14089" width="11.5" style="3" customWidth="1"/>
    <col min="14090" max="14090" width="10.625" style="3" customWidth="1"/>
    <col min="14091" max="14091" width="12.375" style="3" customWidth="1"/>
    <col min="14092" max="14092" width="11.375" style="3" customWidth="1"/>
    <col min="14093" max="14093" width="14.125" style="3" customWidth="1"/>
    <col min="14094" max="14094" width="10.625" style="3" customWidth="1"/>
    <col min="14095" max="14330" width="7.875" style="3" customWidth="1"/>
    <col min="14331" max="14340" width="8" style="3"/>
    <col min="14341" max="14341" width="8" style="3" hidden="1" customWidth="1"/>
    <col min="14342" max="14342" width="38.75" style="3" customWidth="1"/>
    <col min="14343" max="14343" width="14" style="3" customWidth="1"/>
    <col min="14344" max="14344" width="13.25" style="3" customWidth="1"/>
    <col min="14345" max="14345" width="11.5" style="3" customWidth="1"/>
    <col min="14346" max="14346" width="10.625" style="3" customWidth="1"/>
    <col min="14347" max="14347" width="12.375" style="3" customWidth="1"/>
    <col min="14348" max="14348" width="11.375" style="3" customWidth="1"/>
    <col min="14349" max="14349" width="14.125" style="3" customWidth="1"/>
    <col min="14350" max="14350" width="10.625" style="3" customWidth="1"/>
    <col min="14351" max="14586" width="7.875" style="3" customWidth="1"/>
    <col min="14587" max="14596" width="8" style="3"/>
    <col min="14597" max="14597" width="8" style="3" hidden="1" customWidth="1"/>
    <col min="14598" max="14598" width="38.75" style="3" customWidth="1"/>
    <col min="14599" max="14599" width="14" style="3" customWidth="1"/>
    <col min="14600" max="14600" width="13.25" style="3" customWidth="1"/>
    <col min="14601" max="14601" width="11.5" style="3" customWidth="1"/>
    <col min="14602" max="14602" width="10.625" style="3" customWidth="1"/>
    <col min="14603" max="14603" width="12.375" style="3" customWidth="1"/>
    <col min="14604" max="14604" width="11.375" style="3" customWidth="1"/>
    <col min="14605" max="14605" width="14.125" style="3" customWidth="1"/>
    <col min="14606" max="14606" width="10.625" style="3" customWidth="1"/>
    <col min="14607" max="14842" width="7.875" style="3" customWidth="1"/>
    <col min="14843" max="14852" width="8" style="3"/>
    <col min="14853" max="14853" width="8" style="3" hidden="1" customWidth="1"/>
    <col min="14854" max="14854" width="38.75" style="3" customWidth="1"/>
    <col min="14855" max="14855" width="14" style="3" customWidth="1"/>
    <col min="14856" max="14856" width="13.25" style="3" customWidth="1"/>
    <col min="14857" max="14857" width="11.5" style="3" customWidth="1"/>
    <col min="14858" max="14858" width="10.625" style="3" customWidth="1"/>
    <col min="14859" max="14859" width="12.375" style="3" customWidth="1"/>
    <col min="14860" max="14860" width="11.375" style="3" customWidth="1"/>
    <col min="14861" max="14861" width="14.125" style="3" customWidth="1"/>
    <col min="14862" max="14862" width="10.625" style="3" customWidth="1"/>
    <col min="14863" max="15098" width="7.875" style="3" customWidth="1"/>
    <col min="15099" max="15108" width="8" style="3"/>
    <col min="15109" max="15109" width="8" style="3" hidden="1" customWidth="1"/>
    <col min="15110" max="15110" width="38.75" style="3" customWidth="1"/>
    <col min="15111" max="15111" width="14" style="3" customWidth="1"/>
    <col min="15112" max="15112" width="13.25" style="3" customWidth="1"/>
    <col min="15113" max="15113" width="11.5" style="3" customWidth="1"/>
    <col min="15114" max="15114" width="10.625" style="3" customWidth="1"/>
    <col min="15115" max="15115" width="12.375" style="3" customWidth="1"/>
    <col min="15116" max="15116" width="11.375" style="3" customWidth="1"/>
    <col min="15117" max="15117" width="14.125" style="3" customWidth="1"/>
    <col min="15118" max="15118" width="10.625" style="3" customWidth="1"/>
    <col min="15119" max="15354" width="7.875" style="3" customWidth="1"/>
    <col min="15355" max="15364" width="8" style="3"/>
    <col min="15365" max="15365" width="8" style="3" hidden="1" customWidth="1"/>
    <col min="15366" max="15366" width="38.75" style="3" customWidth="1"/>
    <col min="15367" max="15367" width="14" style="3" customWidth="1"/>
    <col min="15368" max="15368" width="13.25" style="3" customWidth="1"/>
    <col min="15369" max="15369" width="11.5" style="3" customWidth="1"/>
    <col min="15370" max="15370" width="10.625" style="3" customWidth="1"/>
    <col min="15371" max="15371" width="12.375" style="3" customWidth="1"/>
    <col min="15372" max="15372" width="11.375" style="3" customWidth="1"/>
    <col min="15373" max="15373" width="14.125" style="3" customWidth="1"/>
    <col min="15374" max="15374" width="10.625" style="3" customWidth="1"/>
    <col min="15375" max="15610" width="7.875" style="3" customWidth="1"/>
    <col min="15611" max="15620" width="8" style="3"/>
    <col min="15621" max="15621" width="8" style="3" hidden="1" customWidth="1"/>
    <col min="15622" max="15622" width="38.75" style="3" customWidth="1"/>
    <col min="15623" max="15623" width="14" style="3" customWidth="1"/>
    <col min="15624" max="15624" width="13.25" style="3" customWidth="1"/>
    <col min="15625" max="15625" width="11.5" style="3" customWidth="1"/>
    <col min="15626" max="15626" width="10.625" style="3" customWidth="1"/>
    <col min="15627" max="15627" width="12.375" style="3" customWidth="1"/>
    <col min="15628" max="15628" width="11.375" style="3" customWidth="1"/>
    <col min="15629" max="15629" width="14.125" style="3" customWidth="1"/>
    <col min="15630" max="15630" width="10.625" style="3" customWidth="1"/>
    <col min="15631" max="15866" width="7.875" style="3" customWidth="1"/>
    <col min="15867" max="15876" width="8" style="3"/>
    <col min="15877" max="15877" width="8" style="3" hidden="1" customWidth="1"/>
    <col min="15878" max="15878" width="38.75" style="3" customWidth="1"/>
    <col min="15879" max="15879" width="14" style="3" customWidth="1"/>
    <col min="15880" max="15880" width="13.25" style="3" customWidth="1"/>
    <col min="15881" max="15881" width="11.5" style="3" customWidth="1"/>
    <col min="15882" max="15882" width="10.625" style="3" customWidth="1"/>
    <col min="15883" max="15883" width="12.375" style="3" customWidth="1"/>
    <col min="15884" max="15884" width="11.375" style="3" customWidth="1"/>
    <col min="15885" max="15885" width="14.125" style="3" customWidth="1"/>
    <col min="15886" max="15886" width="10.625" style="3" customWidth="1"/>
    <col min="15887" max="16122" width="7.875" style="3" customWidth="1"/>
    <col min="16123" max="16132" width="8" style="3"/>
    <col min="16133" max="16133" width="8" style="3" hidden="1" customWidth="1"/>
    <col min="16134" max="16134" width="38.75" style="3" customWidth="1"/>
    <col min="16135" max="16135" width="14" style="3" customWidth="1"/>
    <col min="16136" max="16136" width="13.25" style="3" customWidth="1"/>
    <col min="16137" max="16137" width="11.5" style="3" customWidth="1"/>
    <col min="16138" max="16138" width="10.625" style="3" customWidth="1"/>
    <col min="16139" max="16139" width="12.375" style="3" customWidth="1"/>
    <col min="16140" max="16140" width="11.375" style="3" customWidth="1"/>
    <col min="16141" max="16141" width="14.125" style="3" customWidth="1"/>
    <col min="16142" max="16142" width="10.625" style="3" customWidth="1"/>
    <col min="16143" max="16378" width="7.875" style="3" customWidth="1"/>
    <col min="16379" max="16384" width="8" style="3"/>
  </cols>
  <sheetData>
    <row r="1" spans="1:260" ht="19.5" customHeight="1">
      <c r="B1" s="365" t="s">
        <v>31</v>
      </c>
    </row>
    <row r="2" spans="1:260" ht="36" customHeight="1">
      <c r="A2" s="386" t="s">
        <v>32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1:260" s="253" customFormat="1" ht="21.7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402" t="s">
        <v>322</v>
      </c>
      <c r="P3" s="402"/>
    </row>
    <row r="4" spans="1:260" s="330" customFormat="1" ht="40.5" customHeight="1">
      <c r="A4" s="255" t="s">
        <v>323</v>
      </c>
      <c r="B4" s="403" t="s">
        <v>324</v>
      </c>
      <c r="C4" s="403" t="s">
        <v>325</v>
      </c>
      <c r="D4" s="406" t="s">
        <v>326</v>
      </c>
      <c r="E4" s="407"/>
      <c r="F4" s="408"/>
      <c r="G4" s="406" t="s">
        <v>327</v>
      </c>
      <c r="H4" s="407"/>
      <c r="I4" s="407"/>
      <c r="J4" s="407"/>
      <c r="K4" s="407"/>
      <c r="L4" s="407"/>
      <c r="M4" s="407"/>
      <c r="N4" s="407"/>
      <c r="O4" s="409" t="s">
        <v>328</v>
      </c>
      <c r="P4" s="410"/>
    </row>
    <row r="5" spans="1:260" s="331" customFormat="1" ht="27.75" customHeight="1">
      <c r="A5" s="255"/>
      <c r="B5" s="404"/>
      <c r="C5" s="404"/>
      <c r="D5" s="403" t="s">
        <v>329</v>
      </c>
      <c r="E5" s="403" t="s">
        <v>330</v>
      </c>
      <c r="F5" s="403" t="s">
        <v>331</v>
      </c>
      <c r="G5" s="403" t="s">
        <v>332</v>
      </c>
      <c r="H5" s="406" t="s">
        <v>333</v>
      </c>
      <c r="I5" s="407"/>
      <c r="J5" s="408"/>
      <c r="K5" s="406" t="s">
        <v>334</v>
      </c>
      <c r="L5" s="407"/>
      <c r="M5" s="408"/>
      <c r="N5" s="411" t="s">
        <v>335</v>
      </c>
      <c r="O5" s="413" t="s">
        <v>336</v>
      </c>
      <c r="P5" s="400" t="s">
        <v>337</v>
      </c>
    </row>
    <row r="6" spans="1:260" s="331" customFormat="1" ht="27.75" customHeight="1">
      <c r="A6" s="255"/>
      <c r="B6" s="405"/>
      <c r="C6" s="405"/>
      <c r="D6" s="405"/>
      <c r="E6" s="405"/>
      <c r="F6" s="405"/>
      <c r="G6" s="405"/>
      <c r="H6" s="256" t="s">
        <v>312</v>
      </c>
      <c r="I6" s="256" t="s">
        <v>313</v>
      </c>
      <c r="J6" s="256" t="s">
        <v>314</v>
      </c>
      <c r="K6" s="256" t="s">
        <v>312</v>
      </c>
      <c r="L6" s="256" t="s">
        <v>313</v>
      </c>
      <c r="M6" s="256" t="s">
        <v>314</v>
      </c>
      <c r="N6" s="412"/>
      <c r="O6" s="414"/>
      <c r="P6" s="401"/>
    </row>
    <row r="7" spans="1:260" s="253" customFormat="1" ht="48.95" customHeight="1">
      <c r="A7" s="318"/>
      <c r="B7" s="319" t="s">
        <v>338</v>
      </c>
      <c r="C7" s="320">
        <f t="shared" ref="C7:O7" si="0">C8+C23+C29</f>
        <v>486022</v>
      </c>
      <c r="D7" s="320">
        <f t="shared" si="0"/>
        <v>403115</v>
      </c>
      <c r="E7" s="320">
        <f t="shared" si="0"/>
        <v>522745</v>
      </c>
      <c r="F7" s="320">
        <f t="shared" si="0"/>
        <v>539245</v>
      </c>
      <c r="G7" s="320">
        <f t="shared" si="0"/>
        <v>16500</v>
      </c>
      <c r="H7" s="320">
        <f t="shared" si="0"/>
        <v>96218</v>
      </c>
      <c r="I7" s="320">
        <f t="shared" si="0"/>
        <v>96218</v>
      </c>
      <c r="J7" s="320">
        <f t="shared" si="0"/>
        <v>0</v>
      </c>
      <c r="K7" s="320">
        <f t="shared" si="0"/>
        <v>-79718</v>
      </c>
      <c r="L7" s="320">
        <f t="shared" si="0"/>
        <v>-71218</v>
      </c>
      <c r="M7" s="320">
        <f t="shared" si="0"/>
        <v>-8500</v>
      </c>
      <c r="N7" s="320">
        <f t="shared" si="0"/>
        <v>0</v>
      </c>
      <c r="O7" s="320">
        <f t="shared" si="0"/>
        <v>53223</v>
      </c>
      <c r="P7" s="321">
        <f t="shared" ref="P7:P16" si="1">O7/C7*100</f>
        <v>10.950738855442758</v>
      </c>
      <c r="Q7" s="332"/>
      <c r="S7" s="333"/>
      <c r="T7" s="333"/>
    </row>
    <row r="8" spans="1:260" s="336" customFormat="1" ht="48.95" customHeight="1">
      <c r="A8" s="322"/>
      <c r="B8" s="257" t="s">
        <v>339</v>
      </c>
      <c r="C8" s="320">
        <f>C9+C16+C20+C21+C22</f>
        <v>363243</v>
      </c>
      <c r="D8" s="320">
        <f t="shared" ref="D8:O8" si="2">D9+D16+D20+D21+D22</f>
        <v>191134</v>
      </c>
      <c r="E8" s="320">
        <f t="shared" si="2"/>
        <v>291134</v>
      </c>
      <c r="F8" s="320">
        <f t="shared" si="2"/>
        <v>369778</v>
      </c>
      <c r="G8" s="320">
        <f t="shared" si="2"/>
        <v>78644</v>
      </c>
      <c r="H8" s="320">
        <f t="shared" si="2"/>
        <v>95301</v>
      </c>
      <c r="I8" s="320">
        <f t="shared" si="2"/>
        <v>95301</v>
      </c>
      <c r="J8" s="320">
        <f t="shared" si="2"/>
        <v>0</v>
      </c>
      <c r="K8" s="320">
        <f t="shared" si="2"/>
        <v>-10718</v>
      </c>
      <c r="L8" s="320">
        <f t="shared" si="2"/>
        <v>-2218</v>
      </c>
      <c r="M8" s="320">
        <f t="shared" si="2"/>
        <v>-8500</v>
      </c>
      <c r="N8" s="320">
        <f t="shared" si="2"/>
        <v>-5939</v>
      </c>
      <c r="O8" s="320">
        <f t="shared" si="2"/>
        <v>6535</v>
      </c>
      <c r="P8" s="321">
        <f t="shared" si="1"/>
        <v>1.7990711452113322</v>
      </c>
      <c r="Q8" s="334"/>
      <c r="R8" s="330"/>
      <c r="S8" s="335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  <c r="II8" s="330"/>
      <c r="IJ8" s="330"/>
      <c r="IK8" s="330"/>
      <c r="IL8" s="330"/>
      <c r="IM8" s="330"/>
      <c r="IN8" s="330"/>
      <c r="IO8" s="330"/>
      <c r="IP8" s="330"/>
      <c r="IQ8" s="330"/>
      <c r="IR8" s="330"/>
      <c r="IS8" s="330"/>
      <c r="IT8" s="330"/>
      <c r="IU8" s="330"/>
      <c r="IV8" s="330"/>
      <c r="IW8" s="330"/>
      <c r="IX8" s="330"/>
      <c r="IY8" s="330"/>
      <c r="IZ8" s="330"/>
    </row>
    <row r="9" spans="1:260" s="330" customFormat="1" ht="48.95" customHeight="1">
      <c r="A9" s="257">
        <v>212</v>
      </c>
      <c r="B9" s="257" t="s">
        <v>340</v>
      </c>
      <c r="C9" s="323">
        <f>SUM(C10:C15)</f>
        <v>342225</v>
      </c>
      <c r="D9" s="248">
        <f>SUM(D10:D15)</f>
        <v>166371</v>
      </c>
      <c r="E9" s="248">
        <f>SUM(E10:E15)</f>
        <v>166371</v>
      </c>
      <c r="F9" s="248">
        <f>SUM(F10:F15)</f>
        <v>213342</v>
      </c>
      <c r="G9" s="248">
        <f t="shared" ref="G9:O9" si="3">SUM(G10:G15)</f>
        <v>46971</v>
      </c>
      <c r="H9" s="248">
        <f t="shared" si="3"/>
        <v>60800</v>
      </c>
      <c r="I9" s="248">
        <f t="shared" si="3"/>
        <v>60800</v>
      </c>
      <c r="J9" s="248">
        <f t="shared" si="3"/>
        <v>0</v>
      </c>
      <c r="K9" s="320">
        <f t="shared" si="3"/>
        <v>-10718</v>
      </c>
      <c r="L9" s="248">
        <f t="shared" si="3"/>
        <v>-2218</v>
      </c>
      <c r="M9" s="248">
        <f t="shared" si="3"/>
        <v>-8500</v>
      </c>
      <c r="N9" s="248">
        <f t="shared" si="3"/>
        <v>-3111</v>
      </c>
      <c r="O9" s="248">
        <f t="shared" si="3"/>
        <v>-128883</v>
      </c>
      <c r="P9" s="324">
        <f t="shared" si="1"/>
        <v>-37.660311198772739</v>
      </c>
      <c r="Q9" s="337"/>
    </row>
    <row r="10" spans="1:260" s="253" customFormat="1" ht="48.95" customHeight="1">
      <c r="A10" s="318">
        <v>21208</v>
      </c>
      <c r="B10" s="325" t="s">
        <v>341</v>
      </c>
      <c r="C10" s="246">
        <v>291878</v>
      </c>
      <c r="D10" s="246">
        <v>140676</v>
      </c>
      <c r="E10" s="246">
        <v>140676</v>
      </c>
      <c r="F10" s="246">
        <f>E10+G10</f>
        <v>187735</v>
      </c>
      <c r="G10" s="246">
        <f>H10+K10+N10</f>
        <v>47059</v>
      </c>
      <c r="H10" s="246">
        <f>SUM(I10:J10)</f>
        <v>60800</v>
      </c>
      <c r="I10" s="246">
        <f>9000+50000+1800</f>
        <v>60800</v>
      </c>
      <c r="J10" s="246"/>
      <c r="K10" s="246">
        <f>SUM(L10:M10)</f>
        <v>-10718</v>
      </c>
      <c r="L10" s="246">
        <v>-2218</v>
      </c>
      <c r="M10" s="246">
        <v>-8500</v>
      </c>
      <c r="N10" s="246">
        <v>-3023</v>
      </c>
      <c r="O10" s="246">
        <f>F10-C10</f>
        <v>-104143</v>
      </c>
      <c r="P10" s="326">
        <f t="shared" si="1"/>
        <v>-35.680318489231801</v>
      </c>
      <c r="Q10" s="338"/>
    </row>
    <row r="11" spans="1:260" s="253" customFormat="1" ht="48.95" customHeight="1">
      <c r="A11" s="318">
        <v>21210</v>
      </c>
      <c r="B11" s="325" t="s">
        <v>342</v>
      </c>
      <c r="C11" s="246">
        <v>4366</v>
      </c>
      <c r="D11" s="246">
        <v>2242</v>
      </c>
      <c r="E11" s="246">
        <v>2242</v>
      </c>
      <c r="F11" s="246">
        <f t="shared" ref="F11:F28" si="4">E11+G11</f>
        <v>2242</v>
      </c>
      <c r="G11" s="246">
        <f t="shared" ref="G11:G22" si="5">H11+K11+N11</f>
        <v>0</v>
      </c>
      <c r="H11" s="246">
        <f t="shared" ref="H11:H28" si="6">SUM(I11:J11)</f>
        <v>0</v>
      </c>
      <c r="I11" s="246"/>
      <c r="J11" s="246"/>
      <c r="K11" s="246">
        <f t="shared" ref="K11:K15" si="7">SUM(L11:M11)</f>
        <v>0</v>
      </c>
      <c r="L11" s="246"/>
      <c r="M11" s="246"/>
      <c r="N11" s="246"/>
      <c r="O11" s="246">
        <f t="shared" ref="O11:O15" si="8">F11-C11</f>
        <v>-2124</v>
      </c>
      <c r="P11" s="326">
        <f t="shared" si="1"/>
        <v>-48.648648648648653</v>
      </c>
      <c r="Q11" s="338"/>
    </row>
    <row r="12" spans="1:260" s="253" customFormat="1" ht="48.95" customHeight="1">
      <c r="A12" s="318">
        <v>21211</v>
      </c>
      <c r="B12" s="325" t="s">
        <v>343</v>
      </c>
      <c r="C12" s="246">
        <v>889</v>
      </c>
      <c r="D12" s="246">
        <v>558</v>
      </c>
      <c r="E12" s="246">
        <v>558</v>
      </c>
      <c r="F12" s="246">
        <f t="shared" si="4"/>
        <v>558</v>
      </c>
      <c r="G12" s="246">
        <f t="shared" si="5"/>
        <v>0</v>
      </c>
      <c r="H12" s="246">
        <f t="shared" si="6"/>
        <v>0</v>
      </c>
      <c r="I12" s="246"/>
      <c r="J12" s="246"/>
      <c r="K12" s="246">
        <f t="shared" si="7"/>
        <v>0</v>
      </c>
      <c r="L12" s="246"/>
      <c r="M12" s="246"/>
      <c r="N12" s="246"/>
      <c r="O12" s="246">
        <f t="shared" si="8"/>
        <v>-331</v>
      </c>
      <c r="P12" s="326">
        <f t="shared" si="1"/>
        <v>-37.232845894263214</v>
      </c>
    </row>
    <row r="13" spans="1:260" s="253" customFormat="1" ht="48.95" customHeight="1">
      <c r="A13" s="318">
        <v>21213</v>
      </c>
      <c r="B13" s="325" t="s">
        <v>344</v>
      </c>
      <c r="C13" s="246">
        <v>4807</v>
      </c>
      <c r="D13" s="246">
        <v>12254</v>
      </c>
      <c r="E13" s="246">
        <v>12254</v>
      </c>
      <c r="F13" s="246">
        <f t="shared" si="4"/>
        <v>12166</v>
      </c>
      <c r="G13" s="246">
        <f t="shared" si="5"/>
        <v>-88</v>
      </c>
      <c r="H13" s="246">
        <f t="shared" si="6"/>
        <v>0</v>
      </c>
      <c r="I13" s="246"/>
      <c r="J13" s="246"/>
      <c r="K13" s="246">
        <f t="shared" si="7"/>
        <v>0</v>
      </c>
      <c r="L13" s="246"/>
      <c r="M13" s="246"/>
      <c r="N13" s="246">
        <f>-88</f>
        <v>-88</v>
      </c>
      <c r="O13" s="246">
        <f t="shared" si="8"/>
        <v>7359</v>
      </c>
      <c r="P13" s="326">
        <f t="shared" si="1"/>
        <v>153.0892448512586</v>
      </c>
    </row>
    <row r="14" spans="1:260" s="253" customFormat="1" ht="48.95" customHeight="1">
      <c r="A14" s="318">
        <v>21214</v>
      </c>
      <c r="B14" s="327" t="s">
        <v>345</v>
      </c>
      <c r="C14" s="246">
        <v>10285</v>
      </c>
      <c r="D14" s="246">
        <v>10641</v>
      </c>
      <c r="E14" s="246">
        <v>10641</v>
      </c>
      <c r="F14" s="246">
        <f t="shared" si="4"/>
        <v>10641</v>
      </c>
      <c r="G14" s="246">
        <f t="shared" si="5"/>
        <v>0</v>
      </c>
      <c r="H14" s="246">
        <f t="shared" si="6"/>
        <v>0</v>
      </c>
      <c r="I14" s="246"/>
      <c r="J14" s="246"/>
      <c r="K14" s="246">
        <f t="shared" si="7"/>
        <v>0</v>
      </c>
      <c r="L14" s="246"/>
      <c r="M14" s="246"/>
      <c r="N14" s="246"/>
      <c r="O14" s="246">
        <f t="shared" si="8"/>
        <v>356</v>
      </c>
      <c r="P14" s="326">
        <f t="shared" si="1"/>
        <v>3.4613514827418568</v>
      </c>
    </row>
    <row r="15" spans="1:260" s="253" customFormat="1" ht="39.75" customHeight="1">
      <c r="A15" s="318">
        <v>21214</v>
      </c>
      <c r="B15" s="327" t="s">
        <v>346</v>
      </c>
      <c r="C15" s="246">
        <v>30000</v>
      </c>
      <c r="D15" s="246"/>
      <c r="E15" s="246"/>
      <c r="F15" s="246">
        <f t="shared" si="4"/>
        <v>0</v>
      </c>
      <c r="G15" s="246">
        <f t="shared" si="5"/>
        <v>0</v>
      </c>
      <c r="H15" s="246">
        <f t="shared" si="6"/>
        <v>0</v>
      </c>
      <c r="I15" s="246"/>
      <c r="J15" s="246"/>
      <c r="K15" s="246">
        <f t="shared" si="7"/>
        <v>0</v>
      </c>
      <c r="L15" s="246"/>
      <c r="M15" s="246"/>
      <c r="N15" s="246"/>
      <c r="O15" s="246">
        <f t="shared" si="8"/>
        <v>-30000</v>
      </c>
      <c r="P15" s="326">
        <f t="shared" si="1"/>
        <v>-100</v>
      </c>
    </row>
    <row r="16" spans="1:260" s="330" customFormat="1" ht="48.95" customHeight="1">
      <c r="A16" s="257">
        <v>229</v>
      </c>
      <c r="B16" s="257" t="s">
        <v>347</v>
      </c>
      <c r="C16" s="248">
        <f>SUM(C17:C19)</f>
        <v>4075</v>
      </c>
      <c r="D16" s="248">
        <f t="shared" ref="D16:O16" si="9">SUM(D17:D19)</f>
        <v>4633</v>
      </c>
      <c r="E16" s="248">
        <f t="shared" si="9"/>
        <v>104633</v>
      </c>
      <c r="F16" s="248">
        <f t="shared" si="9"/>
        <v>129613</v>
      </c>
      <c r="G16" s="248">
        <f t="shared" si="9"/>
        <v>24980</v>
      </c>
      <c r="H16" s="248">
        <f t="shared" si="9"/>
        <v>25000</v>
      </c>
      <c r="I16" s="248">
        <f t="shared" si="9"/>
        <v>25000</v>
      </c>
      <c r="J16" s="248"/>
      <c r="K16" s="248">
        <f t="shared" si="9"/>
        <v>0</v>
      </c>
      <c r="L16" s="247"/>
      <c r="M16" s="247"/>
      <c r="N16" s="248">
        <f t="shared" si="9"/>
        <v>-20</v>
      </c>
      <c r="O16" s="248">
        <f t="shared" si="9"/>
        <v>125538</v>
      </c>
      <c r="P16" s="328">
        <f t="shared" si="1"/>
        <v>3080.687116564417</v>
      </c>
    </row>
    <row r="17" spans="1:17" s="253" customFormat="1" ht="48.95" customHeight="1">
      <c r="A17" s="318"/>
      <c r="B17" s="325" t="s">
        <v>348</v>
      </c>
      <c r="C17" s="246"/>
      <c r="D17" s="246"/>
      <c r="E17" s="246">
        <v>100000</v>
      </c>
      <c r="F17" s="246">
        <f t="shared" si="4"/>
        <v>125000</v>
      </c>
      <c r="G17" s="246">
        <f t="shared" si="5"/>
        <v>25000</v>
      </c>
      <c r="H17" s="246">
        <f t="shared" si="6"/>
        <v>25000</v>
      </c>
      <c r="I17" s="246">
        <v>25000</v>
      </c>
      <c r="J17" s="246"/>
      <c r="K17" s="246"/>
      <c r="L17" s="246"/>
      <c r="M17" s="246"/>
      <c r="N17" s="246"/>
      <c r="O17" s="246">
        <f t="shared" ref="O17:O21" si="10">F17-C17</f>
        <v>125000</v>
      </c>
      <c r="P17" s="326"/>
    </row>
    <row r="18" spans="1:17" s="253" customFormat="1" ht="48.95" customHeight="1">
      <c r="A18" s="318">
        <v>22908</v>
      </c>
      <c r="B18" s="325" t="s">
        <v>349</v>
      </c>
      <c r="C18" s="246">
        <v>1072</v>
      </c>
      <c r="D18" s="246">
        <v>1061</v>
      </c>
      <c r="E18" s="246">
        <v>1061</v>
      </c>
      <c r="F18" s="246">
        <f t="shared" si="4"/>
        <v>1061</v>
      </c>
      <c r="G18" s="246">
        <f t="shared" si="5"/>
        <v>0</v>
      </c>
      <c r="H18" s="246">
        <f t="shared" si="6"/>
        <v>0</v>
      </c>
      <c r="I18" s="246"/>
      <c r="J18" s="246"/>
      <c r="K18" s="246"/>
      <c r="L18" s="246"/>
      <c r="M18" s="246"/>
      <c r="N18" s="246"/>
      <c r="O18" s="246">
        <f t="shared" si="10"/>
        <v>-11</v>
      </c>
      <c r="P18" s="326">
        <f>O18/C18*100</f>
        <v>-1.0261194029850746</v>
      </c>
      <c r="Q18" s="338"/>
    </row>
    <row r="19" spans="1:17" s="253" customFormat="1" ht="48.95" customHeight="1">
      <c r="A19" s="318">
        <v>22960</v>
      </c>
      <c r="B19" s="325" t="s">
        <v>350</v>
      </c>
      <c r="C19" s="246">
        <v>3003</v>
      </c>
      <c r="D19" s="246">
        <v>3572</v>
      </c>
      <c r="E19" s="246">
        <v>3572</v>
      </c>
      <c r="F19" s="246">
        <f t="shared" si="4"/>
        <v>3552</v>
      </c>
      <c r="G19" s="246">
        <f t="shared" si="5"/>
        <v>-20</v>
      </c>
      <c r="H19" s="246">
        <f t="shared" si="6"/>
        <v>0</v>
      </c>
      <c r="I19" s="246"/>
      <c r="J19" s="246"/>
      <c r="K19" s="246"/>
      <c r="L19" s="246"/>
      <c r="M19" s="246"/>
      <c r="N19" s="246">
        <v>-20</v>
      </c>
      <c r="O19" s="246">
        <f t="shared" si="10"/>
        <v>549</v>
      </c>
      <c r="P19" s="326">
        <f>O19/C19*100</f>
        <v>18.28171828171828</v>
      </c>
    </row>
    <row r="20" spans="1:17" s="330" customFormat="1" ht="48.95" customHeight="1">
      <c r="A20" s="318">
        <v>232</v>
      </c>
      <c r="B20" s="329" t="s">
        <v>351</v>
      </c>
      <c r="C20" s="248">
        <v>16833</v>
      </c>
      <c r="D20" s="248">
        <v>20000</v>
      </c>
      <c r="E20" s="248">
        <v>20000</v>
      </c>
      <c r="F20" s="248">
        <f t="shared" si="4"/>
        <v>17164</v>
      </c>
      <c r="G20" s="248">
        <f t="shared" si="5"/>
        <v>-2836</v>
      </c>
      <c r="H20" s="246">
        <f t="shared" si="6"/>
        <v>0</v>
      </c>
      <c r="I20" s="248"/>
      <c r="J20" s="248"/>
      <c r="K20" s="248"/>
      <c r="L20" s="248"/>
      <c r="M20" s="248"/>
      <c r="N20" s="248">
        <f>-2836</f>
        <v>-2836</v>
      </c>
      <c r="O20" s="248">
        <f t="shared" si="10"/>
        <v>331</v>
      </c>
      <c r="P20" s="324">
        <f>O20/C20*100</f>
        <v>1.9663755717935008</v>
      </c>
    </row>
    <row r="21" spans="1:17" s="330" customFormat="1" ht="48.95" customHeight="1">
      <c r="A21" s="318">
        <v>233</v>
      </c>
      <c r="B21" s="329" t="s">
        <v>352</v>
      </c>
      <c r="C21" s="248">
        <v>110</v>
      </c>
      <c r="D21" s="248">
        <v>130</v>
      </c>
      <c r="E21" s="248">
        <v>130</v>
      </c>
      <c r="F21" s="248">
        <f t="shared" si="4"/>
        <v>158</v>
      </c>
      <c r="G21" s="248">
        <f t="shared" si="5"/>
        <v>28</v>
      </c>
      <c r="H21" s="246">
        <f t="shared" si="6"/>
        <v>0</v>
      </c>
      <c r="I21" s="248"/>
      <c r="J21" s="248"/>
      <c r="K21" s="248"/>
      <c r="L21" s="248"/>
      <c r="M21" s="248"/>
      <c r="N21" s="248">
        <v>28</v>
      </c>
      <c r="O21" s="248">
        <f t="shared" si="10"/>
        <v>48</v>
      </c>
      <c r="P21" s="324">
        <f>O21/C21*100</f>
        <v>43.636363636363633</v>
      </c>
    </row>
    <row r="22" spans="1:17" s="330" customFormat="1" ht="48.95" customHeight="1">
      <c r="A22" s="318">
        <v>234</v>
      </c>
      <c r="B22" s="329" t="s">
        <v>353</v>
      </c>
      <c r="C22" s="248"/>
      <c r="D22" s="248"/>
      <c r="E22" s="248"/>
      <c r="F22" s="248">
        <f t="shared" si="4"/>
        <v>9501</v>
      </c>
      <c r="G22" s="248">
        <f t="shared" si="5"/>
        <v>9501</v>
      </c>
      <c r="H22" s="248">
        <f t="shared" si="6"/>
        <v>9501</v>
      </c>
      <c r="I22" s="248">
        <v>9501</v>
      </c>
      <c r="J22" s="248"/>
      <c r="K22" s="248"/>
      <c r="L22" s="248"/>
      <c r="M22" s="248"/>
      <c r="N22" s="248"/>
      <c r="O22" s="248">
        <f>F22-C22</f>
        <v>9501</v>
      </c>
      <c r="P22" s="324"/>
    </row>
    <row r="23" spans="1:17" s="330" customFormat="1" ht="48.95" customHeight="1">
      <c r="A23" s="257">
        <v>230</v>
      </c>
      <c r="B23" s="257" t="s">
        <v>354</v>
      </c>
      <c r="C23" s="248">
        <f t="shared" ref="C23:G23" si="11">C24+C27</f>
        <v>122779</v>
      </c>
      <c r="D23" s="248">
        <f t="shared" si="11"/>
        <v>211981</v>
      </c>
      <c r="E23" s="248">
        <f t="shared" si="11"/>
        <v>218981</v>
      </c>
      <c r="F23" s="248">
        <f t="shared" si="11"/>
        <v>156837</v>
      </c>
      <c r="G23" s="248">
        <f t="shared" si="11"/>
        <v>-62144</v>
      </c>
      <c r="H23" s="248">
        <f t="shared" si="6"/>
        <v>917</v>
      </c>
      <c r="I23" s="248">
        <f t="shared" ref="I23" si="12">I24+I27</f>
        <v>917</v>
      </c>
      <c r="J23" s="248"/>
      <c r="K23" s="248">
        <f t="shared" ref="K23:O23" si="13">K24+K27</f>
        <v>-69000</v>
      </c>
      <c r="L23" s="248">
        <f t="shared" si="13"/>
        <v>-69000</v>
      </c>
      <c r="M23" s="248"/>
      <c r="N23" s="248">
        <f t="shared" si="13"/>
        <v>5939</v>
      </c>
      <c r="O23" s="248">
        <f t="shared" si="13"/>
        <v>34058</v>
      </c>
      <c r="P23" s="324">
        <f>O23/C23*100</f>
        <v>27.739271373769132</v>
      </c>
    </row>
    <row r="24" spans="1:17" s="330" customFormat="1" ht="48.95" customHeight="1">
      <c r="A24" s="257"/>
      <c r="B24" s="257" t="s">
        <v>355</v>
      </c>
      <c r="C24" s="248">
        <f>C25+C26</f>
        <v>72779</v>
      </c>
      <c r="D24" s="248">
        <f t="shared" ref="D24:O24" si="14">D25+D26</f>
        <v>51831</v>
      </c>
      <c r="E24" s="248">
        <f t="shared" si="14"/>
        <v>58831</v>
      </c>
      <c r="F24" s="248">
        <f t="shared" si="4"/>
        <v>15687</v>
      </c>
      <c r="G24" s="248">
        <f t="shared" si="14"/>
        <v>-43144</v>
      </c>
      <c r="H24" s="248">
        <f t="shared" si="6"/>
        <v>917</v>
      </c>
      <c r="I24" s="248">
        <f t="shared" ref="I24" si="15">I25+I26</f>
        <v>917</v>
      </c>
      <c r="J24" s="248"/>
      <c r="K24" s="248">
        <f t="shared" si="14"/>
        <v>-50000</v>
      </c>
      <c r="L24" s="248">
        <f t="shared" si="14"/>
        <v>-50000</v>
      </c>
      <c r="M24" s="248"/>
      <c r="N24" s="248">
        <f t="shared" si="14"/>
        <v>5939</v>
      </c>
      <c r="O24" s="248">
        <f t="shared" si="14"/>
        <v>-57092</v>
      </c>
      <c r="P24" s="324">
        <f>O24/C24*100</f>
        <v>-78.445705491968837</v>
      </c>
    </row>
    <row r="25" spans="1:17" s="253" customFormat="1" ht="48.95" customHeight="1">
      <c r="A25" s="318">
        <v>23004</v>
      </c>
      <c r="B25" s="325" t="s">
        <v>356</v>
      </c>
      <c r="C25" s="246">
        <v>72779</v>
      </c>
      <c r="D25" s="246">
        <v>51831</v>
      </c>
      <c r="E25" s="246">
        <v>58831</v>
      </c>
      <c r="F25" s="246">
        <f t="shared" si="4"/>
        <v>15687</v>
      </c>
      <c r="G25" s="246">
        <f t="shared" ref="G25" si="16">H25+K25+N25</f>
        <v>-43144</v>
      </c>
      <c r="H25" s="246">
        <f t="shared" si="6"/>
        <v>917</v>
      </c>
      <c r="I25" s="246">
        <f>499+418</f>
        <v>917</v>
      </c>
      <c r="J25" s="246"/>
      <c r="K25" s="246">
        <f t="shared" ref="K25" si="17">SUM(L25:M25)</f>
        <v>-50000</v>
      </c>
      <c r="L25" s="246">
        <v>-50000</v>
      </c>
      <c r="M25" s="246"/>
      <c r="N25" s="246">
        <v>5939</v>
      </c>
      <c r="O25" s="246">
        <f>F25-C25</f>
        <v>-57092</v>
      </c>
      <c r="P25" s="326">
        <f>O25/C25*100</f>
        <v>-78.445705491968837</v>
      </c>
    </row>
    <row r="26" spans="1:17" s="253" customFormat="1" ht="48.95" customHeight="1">
      <c r="A26" s="318"/>
      <c r="B26" s="325" t="s">
        <v>357</v>
      </c>
      <c r="C26" s="246"/>
      <c r="D26" s="246"/>
      <c r="E26" s="246"/>
      <c r="F26" s="246">
        <f t="shared" si="4"/>
        <v>0</v>
      </c>
      <c r="G26" s="246">
        <f t="shared" ref="G26:G29" si="18">H26+K26+N26</f>
        <v>0</v>
      </c>
      <c r="H26" s="246">
        <f t="shared" si="6"/>
        <v>0</v>
      </c>
      <c r="I26" s="246"/>
      <c r="J26" s="246"/>
      <c r="K26" s="246"/>
      <c r="L26" s="246"/>
      <c r="M26" s="246"/>
      <c r="N26" s="246"/>
      <c r="O26" s="246">
        <f>F26-C26</f>
        <v>0</v>
      </c>
      <c r="P26" s="326"/>
    </row>
    <row r="27" spans="1:17" s="339" customFormat="1" ht="48.95" customHeight="1">
      <c r="A27" s="257">
        <v>23008</v>
      </c>
      <c r="B27" s="257" t="s">
        <v>358</v>
      </c>
      <c r="C27" s="248">
        <f>C28</f>
        <v>50000</v>
      </c>
      <c r="D27" s="248">
        <v>160150</v>
      </c>
      <c r="E27" s="248">
        <v>160150</v>
      </c>
      <c r="F27" s="248">
        <f t="shared" ref="F27:F29" si="19">E27+G27</f>
        <v>141150</v>
      </c>
      <c r="G27" s="248">
        <f>G28</f>
        <v>-19000</v>
      </c>
      <c r="H27" s="246">
        <f t="shared" si="6"/>
        <v>0</v>
      </c>
      <c r="I27" s="247"/>
      <c r="J27" s="247"/>
      <c r="K27" s="248">
        <f t="shared" ref="K27:L27" si="20">K28</f>
        <v>-19000</v>
      </c>
      <c r="L27" s="248">
        <f t="shared" si="20"/>
        <v>-19000</v>
      </c>
      <c r="M27" s="248"/>
      <c r="N27" s="248"/>
      <c r="O27" s="248">
        <f>F27-C27</f>
        <v>91150</v>
      </c>
      <c r="P27" s="324">
        <f>O27/C27*100</f>
        <v>182.29999999999998</v>
      </c>
    </row>
    <row r="28" spans="1:17" s="340" customFormat="1" ht="48.95" customHeight="1">
      <c r="A28" s="318"/>
      <c r="B28" s="325" t="s">
        <v>359</v>
      </c>
      <c r="C28" s="246">
        <v>50000</v>
      </c>
      <c r="D28" s="246">
        <v>160150</v>
      </c>
      <c r="E28" s="246">
        <v>160150</v>
      </c>
      <c r="F28" s="246">
        <f t="shared" si="4"/>
        <v>141150</v>
      </c>
      <c r="G28" s="246">
        <f t="shared" si="18"/>
        <v>-19000</v>
      </c>
      <c r="H28" s="246">
        <f t="shared" si="6"/>
        <v>0</v>
      </c>
      <c r="I28" s="246"/>
      <c r="J28" s="246"/>
      <c r="K28" s="246">
        <f t="shared" ref="K28" si="21">SUM(L28:M28)</f>
        <v>-19000</v>
      </c>
      <c r="L28" s="246">
        <v>-19000</v>
      </c>
      <c r="M28" s="246"/>
      <c r="N28" s="246"/>
      <c r="O28" s="246">
        <f>F28-C28</f>
        <v>91150</v>
      </c>
      <c r="P28" s="326">
        <f>O28/C28*100</f>
        <v>182.29999999999998</v>
      </c>
    </row>
    <row r="29" spans="1:17" s="330" customFormat="1" ht="48.95" customHeight="1">
      <c r="A29" s="257"/>
      <c r="B29" s="257" t="s">
        <v>360</v>
      </c>
      <c r="C29" s="248"/>
      <c r="D29" s="248"/>
      <c r="E29" s="248">
        <v>12630</v>
      </c>
      <c r="F29" s="248">
        <f t="shared" si="19"/>
        <v>12630</v>
      </c>
      <c r="G29" s="246">
        <f t="shared" si="18"/>
        <v>0</v>
      </c>
      <c r="H29" s="248"/>
      <c r="I29" s="248"/>
      <c r="J29" s="248"/>
      <c r="K29" s="248"/>
      <c r="L29" s="248"/>
      <c r="M29" s="248"/>
      <c r="N29" s="248"/>
      <c r="O29" s="248">
        <f>F29-C29</f>
        <v>12630</v>
      </c>
      <c r="P29" s="324"/>
    </row>
    <row r="30" spans="1:17" s="253" customFormat="1" ht="18.75"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8"/>
      <c r="P30" s="332"/>
    </row>
    <row r="31" spans="1:17" s="253" customFormat="1" ht="18.75"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8"/>
      <c r="P31" s="332"/>
    </row>
    <row r="32" spans="1:17" s="253" customFormat="1" ht="18.75"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8"/>
      <c r="P32" s="332"/>
    </row>
    <row r="33" spans="4:16" s="253" customFormat="1" ht="18.75"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8"/>
      <c r="P33" s="332"/>
    </row>
  </sheetData>
  <mergeCells count="16">
    <mergeCell ref="P5:P6"/>
    <mergeCell ref="A2:P2"/>
    <mergeCell ref="O3:P3"/>
    <mergeCell ref="B4:B6"/>
    <mergeCell ref="C4:C6"/>
    <mergeCell ref="D4:F4"/>
    <mergeCell ref="G4:N4"/>
    <mergeCell ref="O4:P4"/>
    <mergeCell ref="D5:D6"/>
    <mergeCell ref="E5:E6"/>
    <mergeCell ref="F5:F6"/>
    <mergeCell ref="G5:G6"/>
    <mergeCell ref="H5:J5"/>
    <mergeCell ref="K5:M5"/>
    <mergeCell ref="N5:N6"/>
    <mergeCell ref="O5:O6"/>
  </mergeCells>
  <phoneticPr fontId="22" type="noConversion"/>
  <pageMargins left="0.43307086614173229" right="0.35433070866141736" top="0.74803149606299213" bottom="0.74803149606299213" header="0.31496062992125984" footer="0.31496062992125984"/>
  <pageSetup paperSize="9" scale="50" orientation="portrait" horizontalDpi="180" verticalDpi="180" r:id="rId1"/>
  <headerFooter>
    <oddFooter>&amp;C16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29"/>
  <sheetViews>
    <sheetView workbookViewId="0">
      <selection activeCell="E9" sqref="E9"/>
    </sheetView>
  </sheetViews>
  <sheetFormatPr defaultColWidth="9" defaultRowHeight="13.5"/>
  <cols>
    <col min="1" max="1" width="45.75" style="183" customWidth="1"/>
    <col min="2" max="2" width="8.75" style="27" customWidth="1"/>
    <col min="3" max="5" width="9.875" style="27" customWidth="1"/>
    <col min="6" max="6" width="10.625" style="27" customWidth="1"/>
    <col min="7" max="7" width="11.5" style="184" customWidth="1"/>
    <col min="8" max="16384" width="9" style="27"/>
  </cols>
  <sheetData>
    <row r="1" spans="1:15" s="210" customFormat="1" ht="15.75">
      <c r="A1" s="363" t="s">
        <v>217</v>
      </c>
      <c r="F1" s="210" t="s">
        <v>216</v>
      </c>
      <c r="G1" s="222" t="s">
        <v>216</v>
      </c>
    </row>
    <row r="2" spans="1:15" s="185" customFormat="1" ht="33" customHeight="1">
      <c r="A2" s="415" t="s">
        <v>218</v>
      </c>
      <c r="B2" s="415"/>
      <c r="C2" s="415"/>
      <c r="D2" s="415"/>
      <c r="E2" s="415"/>
      <c r="F2" s="415"/>
      <c r="G2" s="415"/>
    </row>
    <row r="3" spans="1:15" s="210" customFormat="1" ht="18" customHeight="1">
      <c r="A3" s="207"/>
      <c r="B3" s="208"/>
      <c r="C3" s="208"/>
      <c r="D3" s="208"/>
      <c r="E3" s="208"/>
      <c r="F3" s="208"/>
      <c r="G3" s="209" t="s">
        <v>256</v>
      </c>
    </row>
    <row r="4" spans="1:15" s="208" customFormat="1" ht="30.75" customHeight="1">
      <c r="A4" s="416" t="s">
        <v>258</v>
      </c>
      <c r="B4" s="417" t="s">
        <v>289</v>
      </c>
      <c r="C4" s="417" t="s">
        <v>265</v>
      </c>
      <c r="D4" s="417"/>
      <c r="E4" s="417"/>
      <c r="F4" s="417" t="s">
        <v>290</v>
      </c>
      <c r="G4" s="417"/>
    </row>
    <row r="5" spans="1:15" s="208" customFormat="1" ht="30.75" customHeight="1">
      <c r="A5" s="416"/>
      <c r="B5" s="417"/>
      <c r="C5" s="192" t="s">
        <v>266</v>
      </c>
      <c r="D5" s="238" t="s">
        <v>303</v>
      </c>
      <c r="E5" s="238" t="s">
        <v>304</v>
      </c>
      <c r="F5" s="192" t="s">
        <v>267</v>
      </c>
      <c r="G5" s="192" t="s">
        <v>291</v>
      </c>
    </row>
    <row r="6" spans="1:15" s="208" customFormat="1" ht="26.25" customHeight="1">
      <c r="A6" s="211" t="s">
        <v>268</v>
      </c>
      <c r="B6" s="211">
        <f>B7+B13+B17+B23+B27+B28</f>
        <v>500</v>
      </c>
      <c r="C6" s="211">
        <f>C7+C13+C17+C23+C27+C28</f>
        <v>1000</v>
      </c>
      <c r="D6" s="211">
        <f t="shared" ref="D6:E6" si="0">D7+D13+D17+D23+D27+D28</f>
        <v>-356</v>
      </c>
      <c r="E6" s="211">
        <f t="shared" si="0"/>
        <v>644</v>
      </c>
      <c r="F6" s="211">
        <f>F7+F13+F23+F27+F28</f>
        <v>144</v>
      </c>
      <c r="G6" s="215">
        <f>F6/B6*100</f>
        <v>28.799999999999997</v>
      </c>
    </row>
    <row r="7" spans="1:15" s="208" customFormat="1" ht="26.25" customHeight="1">
      <c r="A7" s="213" t="s">
        <v>259</v>
      </c>
      <c r="B7" s="214">
        <f>SUM(B8:B12)</f>
        <v>500</v>
      </c>
      <c r="C7" s="214">
        <f>SUM(C8:C12)</f>
        <v>856</v>
      </c>
      <c r="D7" s="214">
        <f t="shared" ref="D7:F7" si="1">SUM(D8:D12)</f>
        <v>-356</v>
      </c>
      <c r="E7" s="214">
        <f t="shared" si="1"/>
        <v>500</v>
      </c>
      <c r="F7" s="316">
        <f t="shared" si="1"/>
        <v>0</v>
      </c>
      <c r="G7" s="215">
        <f>F7/B7*100</f>
        <v>0</v>
      </c>
    </row>
    <row r="8" spans="1:15" s="208" customFormat="1" ht="26.25" customHeight="1">
      <c r="A8" s="237" t="s">
        <v>269</v>
      </c>
      <c r="B8" s="216"/>
      <c r="C8" s="216"/>
      <c r="D8" s="216"/>
      <c r="E8" s="216"/>
      <c r="F8" s="211" t="str">
        <f t="shared" ref="F8:F9" si="2">IFERROR((C8-B8)/B8*100,"")</f>
        <v/>
      </c>
      <c r="G8" s="217"/>
    </row>
    <row r="9" spans="1:15" s="208" customFormat="1" ht="26.25" customHeight="1">
      <c r="A9" s="237" t="s">
        <v>270</v>
      </c>
      <c r="B9" s="216"/>
      <c r="C9" s="216" t="s">
        <v>215</v>
      </c>
      <c r="D9" s="216"/>
      <c r="E9" s="216"/>
      <c r="F9" s="211" t="str">
        <f t="shared" si="2"/>
        <v/>
      </c>
      <c r="G9" s="217"/>
    </row>
    <row r="10" spans="1:15" s="208" customFormat="1" ht="26.25" customHeight="1">
      <c r="A10" s="237" t="s">
        <v>271</v>
      </c>
      <c r="B10" s="216">
        <v>100</v>
      </c>
      <c r="C10" s="216">
        <v>200</v>
      </c>
      <c r="D10" s="216">
        <v>70</v>
      </c>
      <c r="E10" s="216">
        <f>C10+D10</f>
        <v>270</v>
      </c>
      <c r="F10" s="218">
        <f>E10-B10</f>
        <v>170</v>
      </c>
      <c r="G10" s="219">
        <f>F10/B10*100</f>
        <v>170</v>
      </c>
    </row>
    <row r="11" spans="1:15" s="208" customFormat="1" ht="26.25" customHeight="1">
      <c r="A11" s="237" t="s">
        <v>272</v>
      </c>
      <c r="B11" s="216"/>
      <c r="C11" s="216">
        <v>251</v>
      </c>
      <c r="D11" s="216">
        <v>-197</v>
      </c>
      <c r="E11" s="216">
        <f>C11+D11</f>
        <v>54</v>
      </c>
      <c r="F11" s="218">
        <f t="shared" ref="F11:F12" si="3">E11-B11</f>
        <v>54</v>
      </c>
      <c r="G11" s="219"/>
    </row>
    <row r="12" spans="1:15" s="208" customFormat="1" ht="26.25" customHeight="1">
      <c r="A12" s="237" t="s">
        <v>273</v>
      </c>
      <c r="B12" s="216">
        <v>400</v>
      </c>
      <c r="C12" s="216">
        <v>405</v>
      </c>
      <c r="D12" s="216">
        <v>-229</v>
      </c>
      <c r="E12" s="216">
        <f>C12+D12</f>
        <v>176</v>
      </c>
      <c r="F12" s="218">
        <f t="shared" si="3"/>
        <v>-224</v>
      </c>
      <c r="G12" s="219">
        <f t="shared" ref="G12" si="4">F12/B12*100</f>
        <v>-56.000000000000007</v>
      </c>
    </row>
    <row r="13" spans="1:15" s="208" customFormat="1" ht="26.25" customHeight="1">
      <c r="A13" s="213" t="s">
        <v>260</v>
      </c>
      <c r="B13" s="214"/>
      <c r="C13" s="214">
        <f>SUM(C14:C16)</f>
        <v>144</v>
      </c>
      <c r="D13" s="212">
        <v>0</v>
      </c>
      <c r="E13" s="214">
        <f>SUM(E14:E16)</f>
        <v>144</v>
      </c>
      <c r="F13" s="214">
        <f>SUM(F14:F16)</f>
        <v>144</v>
      </c>
      <c r="G13" s="215"/>
    </row>
    <row r="14" spans="1:15" s="208" customFormat="1" ht="26.25" customHeight="1">
      <c r="A14" s="237" t="s">
        <v>274</v>
      </c>
      <c r="B14" s="216"/>
      <c r="C14" s="216"/>
      <c r="D14" s="216"/>
      <c r="E14" s="216"/>
      <c r="F14" s="212" t="str">
        <f t="shared" ref="F14:F26" si="5">IFERROR((C14-B14)/B14*100,"")</f>
        <v/>
      </c>
      <c r="G14" s="217"/>
      <c r="O14" s="208" t="s">
        <v>442</v>
      </c>
    </row>
    <row r="15" spans="1:15" s="208" customFormat="1" ht="26.25" customHeight="1">
      <c r="A15" s="237" t="s">
        <v>275</v>
      </c>
      <c r="B15" s="216"/>
      <c r="C15" s="216"/>
      <c r="D15" s="216"/>
      <c r="E15" s="216"/>
      <c r="F15" s="212" t="str">
        <f t="shared" si="5"/>
        <v/>
      </c>
      <c r="G15" s="217"/>
    </row>
    <row r="16" spans="1:15" s="208" customFormat="1" ht="26.25" customHeight="1">
      <c r="A16" s="237" t="s">
        <v>276</v>
      </c>
      <c r="B16" s="216"/>
      <c r="C16" s="216">
        <v>144</v>
      </c>
      <c r="D16" s="212">
        <v>0</v>
      </c>
      <c r="E16" s="216">
        <v>144</v>
      </c>
      <c r="F16" s="218">
        <f>E16-B16</f>
        <v>144</v>
      </c>
      <c r="G16" s="217"/>
    </row>
    <row r="17" spans="1:7" s="208" customFormat="1" ht="26.25" customHeight="1">
      <c r="A17" s="213" t="s">
        <v>261</v>
      </c>
      <c r="B17" s="211"/>
      <c r="C17" s="212">
        <v>0</v>
      </c>
      <c r="D17" s="212">
        <v>0</v>
      </c>
      <c r="E17" s="212">
        <v>0</v>
      </c>
      <c r="F17" s="212">
        <v>0</v>
      </c>
      <c r="G17" s="212"/>
    </row>
    <row r="18" spans="1:7" s="208" customFormat="1" ht="26.25" customHeight="1">
      <c r="A18" s="237" t="s">
        <v>277</v>
      </c>
      <c r="B18" s="218"/>
      <c r="C18" s="218"/>
      <c r="D18" s="218"/>
      <c r="E18" s="218"/>
      <c r="F18" s="212" t="str">
        <f t="shared" si="5"/>
        <v/>
      </c>
      <c r="G18" s="217"/>
    </row>
    <row r="19" spans="1:7" s="208" customFormat="1" ht="26.25" customHeight="1">
      <c r="A19" s="237" t="s">
        <v>278</v>
      </c>
      <c r="B19" s="218"/>
      <c r="C19" s="218"/>
      <c r="D19" s="218"/>
      <c r="E19" s="218"/>
      <c r="F19" s="212" t="str">
        <f t="shared" si="5"/>
        <v/>
      </c>
      <c r="G19" s="217"/>
    </row>
    <row r="20" spans="1:7" s="208" customFormat="1" ht="26.25" customHeight="1">
      <c r="A20" s="237" t="s">
        <v>279</v>
      </c>
      <c r="B20" s="218"/>
      <c r="C20" s="218"/>
      <c r="D20" s="218"/>
      <c r="E20" s="218"/>
      <c r="F20" s="212" t="str">
        <f t="shared" si="5"/>
        <v/>
      </c>
      <c r="G20" s="217"/>
    </row>
    <row r="21" spans="1:7" s="208" customFormat="1" ht="26.25" customHeight="1">
      <c r="A21" s="237" t="s">
        <v>280</v>
      </c>
      <c r="B21" s="218"/>
      <c r="C21" s="218"/>
      <c r="D21" s="218"/>
      <c r="E21" s="218"/>
      <c r="F21" s="212" t="str">
        <f t="shared" si="5"/>
        <v/>
      </c>
      <c r="G21" s="217"/>
    </row>
    <row r="22" spans="1:7" s="208" customFormat="1" ht="26.25" customHeight="1">
      <c r="A22" s="237" t="s">
        <v>281</v>
      </c>
      <c r="B22" s="218"/>
      <c r="C22" s="218"/>
      <c r="D22" s="218"/>
      <c r="E22" s="218"/>
      <c r="F22" s="212" t="str">
        <f t="shared" si="5"/>
        <v/>
      </c>
      <c r="G22" s="217"/>
    </row>
    <row r="23" spans="1:7" s="208" customFormat="1" ht="26.25" customHeight="1">
      <c r="A23" s="213" t="s">
        <v>262</v>
      </c>
      <c r="B23" s="211"/>
      <c r="C23" s="212">
        <v>0</v>
      </c>
      <c r="D23" s="212">
        <v>0</v>
      </c>
      <c r="E23" s="212">
        <v>0</v>
      </c>
      <c r="F23" s="212">
        <v>0</v>
      </c>
      <c r="G23" s="212"/>
    </row>
    <row r="24" spans="1:7" s="208" customFormat="1" ht="26.25" customHeight="1">
      <c r="A24" s="237" t="s">
        <v>282</v>
      </c>
      <c r="B24" s="218"/>
      <c r="C24" s="218"/>
      <c r="D24" s="218"/>
      <c r="E24" s="218"/>
      <c r="F24" s="212" t="str">
        <f t="shared" si="5"/>
        <v/>
      </c>
      <c r="G24" s="217"/>
    </row>
    <row r="25" spans="1:7" s="208" customFormat="1" ht="26.25" customHeight="1">
      <c r="A25" s="237" t="s">
        <v>283</v>
      </c>
      <c r="B25" s="218"/>
      <c r="C25" s="218"/>
      <c r="D25" s="218"/>
      <c r="E25" s="218"/>
      <c r="F25" s="211" t="str">
        <f t="shared" si="5"/>
        <v/>
      </c>
      <c r="G25" s="217"/>
    </row>
    <row r="26" spans="1:7" s="208" customFormat="1" ht="26.25" customHeight="1">
      <c r="A26" s="237" t="s">
        <v>284</v>
      </c>
      <c r="B26" s="218"/>
      <c r="C26" s="218"/>
      <c r="D26" s="218"/>
      <c r="E26" s="218"/>
      <c r="F26" s="211" t="str">
        <f t="shared" si="5"/>
        <v/>
      </c>
      <c r="G26" s="217"/>
    </row>
    <row r="27" spans="1:7" s="208" customFormat="1" ht="26.25" customHeight="1">
      <c r="A27" s="213" t="s">
        <v>263</v>
      </c>
      <c r="B27" s="211"/>
      <c r="C27" s="212">
        <v>0</v>
      </c>
      <c r="D27" s="212">
        <v>0</v>
      </c>
      <c r="E27" s="212">
        <v>0</v>
      </c>
      <c r="F27" s="212">
        <v>0</v>
      </c>
      <c r="G27" s="212"/>
    </row>
    <row r="28" spans="1:7" s="210" customFormat="1" ht="26.25" customHeight="1">
      <c r="A28" s="213" t="s">
        <v>264</v>
      </c>
      <c r="B28" s="211"/>
      <c r="C28" s="212">
        <v>0</v>
      </c>
      <c r="D28" s="212">
        <v>0</v>
      </c>
      <c r="E28" s="212">
        <v>0</v>
      </c>
      <c r="F28" s="212">
        <v>0</v>
      </c>
      <c r="G28" s="212"/>
    </row>
    <row r="29" spans="1:7" s="210" customFormat="1" ht="15.75">
      <c r="A29" s="220"/>
      <c r="G29" s="221"/>
    </row>
  </sheetData>
  <mergeCells count="5">
    <mergeCell ref="A2:G2"/>
    <mergeCell ref="A4:A5"/>
    <mergeCell ref="B4:B5"/>
    <mergeCell ref="C4:E4"/>
    <mergeCell ref="F4:G4"/>
  </mergeCells>
  <phoneticPr fontId="22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89" orientation="portrait" horizontalDpi="180" verticalDpi="180" r:id="rId1"/>
  <headerFooter>
    <oddFooter>&amp;C17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G35"/>
  <sheetViews>
    <sheetView zoomScale="85" zoomScaleNormal="85" workbookViewId="0">
      <selection activeCell="D8" sqref="D8"/>
    </sheetView>
  </sheetViews>
  <sheetFormatPr defaultColWidth="9" defaultRowHeight="24" customHeight="1"/>
  <cols>
    <col min="1" max="1" width="43" style="34" customWidth="1"/>
    <col min="2" max="2" width="10.875" style="187" customWidth="1"/>
    <col min="3" max="5" width="10.5" style="187" customWidth="1"/>
    <col min="6" max="6" width="9.375" style="187" customWidth="1"/>
    <col min="7" max="7" width="11.75" style="187" customWidth="1"/>
    <col min="8" max="16384" width="9" style="186"/>
  </cols>
  <sheetData>
    <row r="1" spans="1:7" s="27" customFormat="1" ht="14.25">
      <c r="A1" s="363" t="s">
        <v>255</v>
      </c>
      <c r="F1" s="2" t="s">
        <v>215</v>
      </c>
      <c r="G1" s="182" t="s">
        <v>215</v>
      </c>
    </row>
    <row r="2" spans="1:7" ht="35.25" customHeight="1">
      <c r="A2" s="418" t="s">
        <v>257</v>
      </c>
      <c r="B2" s="418"/>
      <c r="C2" s="418"/>
      <c r="D2" s="418"/>
      <c r="E2" s="418"/>
      <c r="F2" s="418"/>
      <c r="G2" s="418"/>
    </row>
    <row r="3" spans="1:7" s="190" customFormat="1" ht="19.5" customHeight="1">
      <c r="A3" s="188"/>
      <c r="B3" s="189"/>
      <c r="C3" s="189"/>
      <c r="D3" s="189"/>
      <c r="E3" s="189"/>
      <c r="F3" s="419" t="s">
        <v>256</v>
      </c>
      <c r="G3" s="419"/>
    </row>
    <row r="4" spans="1:7" s="191" customFormat="1" ht="31.5" customHeight="1">
      <c r="A4" s="420" t="s">
        <v>219</v>
      </c>
      <c r="B4" s="420" t="s">
        <v>220</v>
      </c>
      <c r="C4" s="417" t="s">
        <v>221</v>
      </c>
      <c r="D4" s="417"/>
      <c r="E4" s="417"/>
      <c r="F4" s="422" t="s">
        <v>288</v>
      </c>
      <c r="G4" s="423"/>
    </row>
    <row r="5" spans="1:7" s="191" customFormat="1" ht="33" customHeight="1">
      <c r="A5" s="421"/>
      <c r="B5" s="421"/>
      <c r="C5" s="192" t="s">
        <v>222</v>
      </c>
      <c r="D5" s="238" t="s">
        <v>305</v>
      </c>
      <c r="E5" s="238" t="s">
        <v>306</v>
      </c>
      <c r="F5" s="193" t="s">
        <v>223</v>
      </c>
      <c r="G5" s="194" t="s">
        <v>224</v>
      </c>
    </row>
    <row r="6" spans="1:7" s="196" customFormat="1" ht="25.5" customHeight="1">
      <c r="A6" s="192" t="s">
        <v>225</v>
      </c>
      <c r="B6" s="195">
        <f>B7+B31</f>
        <v>1645</v>
      </c>
      <c r="C6" s="195">
        <f>C7+C31</f>
        <v>1000</v>
      </c>
      <c r="D6" s="195">
        <f t="shared" ref="D6:F6" si="0">D7+D31</f>
        <v>-356</v>
      </c>
      <c r="E6" s="195">
        <f t="shared" si="0"/>
        <v>644</v>
      </c>
      <c r="F6" s="195">
        <f t="shared" si="0"/>
        <v>-1001</v>
      </c>
      <c r="G6" s="193">
        <f>F6/B6*100</f>
        <v>-60.851063829787236</v>
      </c>
    </row>
    <row r="7" spans="1:7" s="199" customFormat="1" ht="25.5" customHeight="1">
      <c r="A7" s="197" t="s">
        <v>226</v>
      </c>
      <c r="B7" s="195">
        <f>B8+B18+B27</f>
        <v>367</v>
      </c>
      <c r="C7" s="195">
        <f>C8+C18+C27</f>
        <v>399</v>
      </c>
      <c r="D7" s="198">
        <f t="shared" ref="D7:F7" si="1">D8+D18+D27</f>
        <v>-47</v>
      </c>
      <c r="E7" s="198">
        <f t="shared" si="1"/>
        <v>352</v>
      </c>
      <c r="F7" s="198">
        <f t="shared" si="1"/>
        <v>-15</v>
      </c>
      <c r="G7" s="193">
        <f>F7/B7*100</f>
        <v>-4.0871934604904636</v>
      </c>
    </row>
    <row r="8" spans="1:7" s="199" customFormat="1" ht="25.5" customHeight="1">
      <c r="A8" s="197" t="s">
        <v>227</v>
      </c>
      <c r="B8" s="195">
        <f>SUM(B9:B17)</f>
        <v>3</v>
      </c>
      <c r="C8" s="195">
        <f>SUM(C9:C17)</f>
        <v>103</v>
      </c>
      <c r="D8" s="198">
        <f t="shared" ref="D8:F8" si="2">SUM(D9:D17)</f>
        <v>-42</v>
      </c>
      <c r="E8" s="198">
        <f t="shared" si="2"/>
        <v>61</v>
      </c>
      <c r="F8" s="198">
        <f t="shared" si="2"/>
        <v>58</v>
      </c>
      <c r="G8" s="193">
        <f>F8/B8*100</f>
        <v>1933.3333333333333</v>
      </c>
    </row>
    <row r="9" spans="1:7" s="196" customFormat="1" ht="25.5" customHeight="1">
      <c r="A9" s="200" t="s">
        <v>228</v>
      </c>
      <c r="B9" s="201"/>
      <c r="C9" s="202"/>
      <c r="D9" s="202"/>
      <c r="E9" s="202">
        <f>C9+D9</f>
        <v>0</v>
      </c>
      <c r="F9" s="202"/>
      <c r="G9" s="193" t="s">
        <v>216</v>
      </c>
    </row>
    <row r="10" spans="1:7" s="196" customFormat="1" ht="25.5" customHeight="1">
      <c r="A10" s="200" t="s">
        <v>229</v>
      </c>
      <c r="B10" s="201"/>
      <c r="C10" s="202"/>
      <c r="D10" s="202"/>
      <c r="E10" s="202">
        <f t="shared" ref="E10:E30" si="3">C10+D10</f>
        <v>0</v>
      </c>
      <c r="F10" s="202"/>
      <c r="G10" s="193" t="s">
        <v>216</v>
      </c>
    </row>
    <row r="11" spans="1:7" s="196" customFormat="1" ht="25.5" customHeight="1">
      <c r="A11" s="200" t="s">
        <v>230</v>
      </c>
      <c r="B11" s="203">
        <v>3</v>
      </c>
      <c r="C11" s="204">
        <v>3</v>
      </c>
      <c r="D11" s="204">
        <v>0</v>
      </c>
      <c r="E11" s="205">
        <f t="shared" si="3"/>
        <v>3</v>
      </c>
      <c r="F11" s="205">
        <f>E11-B11</f>
        <v>0</v>
      </c>
      <c r="G11" s="193">
        <f>F11/B11*100</f>
        <v>0</v>
      </c>
    </row>
    <row r="12" spans="1:7" s="196" customFormat="1" ht="25.5" customHeight="1">
      <c r="A12" s="200" t="s">
        <v>231</v>
      </c>
      <c r="B12" s="201"/>
      <c r="C12" s="202"/>
      <c r="D12" s="202"/>
      <c r="E12" s="202">
        <f t="shared" si="3"/>
        <v>0</v>
      </c>
      <c r="F12" s="202" t="s">
        <v>216</v>
      </c>
      <c r="G12" s="193" t="s">
        <v>216</v>
      </c>
    </row>
    <row r="13" spans="1:7" s="196" customFormat="1" ht="25.5" customHeight="1">
      <c r="A13" s="200" t="s">
        <v>232</v>
      </c>
      <c r="B13" s="201"/>
      <c r="C13" s="204">
        <v>100</v>
      </c>
      <c r="D13" s="205">
        <v>-42</v>
      </c>
      <c r="E13" s="205">
        <f t="shared" si="3"/>
        <v>58</v>
      </c>
      <c r="F13" s="205">
        <f>E13-B13</f>
        <v>58</v>
      </c>
      <c r="G13" s="201"/>
    </row>
    <row r="14" spans="1:7" s="196" customFormat="1" ht="25.5" customHeight="1">
      <c r="A14" s="200" t="s">
        <v>233</v>
      </c>
      <c r="B14" s="201"/>
      <c r="C14" s="202"/>
      <c r="D14" s="202"/>
      <c r="E14" s="202">
        <f t="shared" si="3"/>
        <v>0</v>
      </c>
      <c r="F14" s="202"/>
      <c r="G14" s="193"/>
    </row>
    <row r="15" spans="1:7" s="196" customFormat="1" ht="25.5" customHeight="1">
      <c r="A15" s="200" t="s">
        <v>234</v>
      </c>
      <c r="B15" s="201"/>
      <c r="C15" s="202"/>
      <c r="D15" s="202"/>
      <c r="E15" s="202">
        <f t="shared" si="3"/>
        <v>0</v>
      </c>
      <c r="F15" s="202"/>
      <c r="G15" s="193"/>
    </row>
    <row r="16" spans="1:7" s="196" customFormat="1" ht="25.5" customHeight="1">
      <c r="A16" s="200" t="s">
        <v>235</v>
      </c>
      <c r="B16" s="201"/>
      <c r="C16" s="202"/>
      <c r="D16" s="202"/>
      <c r="E16" s="202">
        <f t="shared" si="3"/>
        <v>0</v>
      </c>
      <c r="F16" s="202"/>
      <c r="G16" s="193"/>
    </row>
    <row r="17" spans="1:7" s="196" customFormat="1" ht="25.5" customHeight="1">
      <c r="A17" s="200" t="s">
        <v>236</v>
      </c>
      <c r="B17" s="201"/>
      <c r="C17" s="202"/>
      <c r="D17" s="202"/>
      <c r="E17" s="202">
        <f t="shared" si="3"/>
        <v>0</v>
      </c>
      <c r="F17" s="202"/>
      <c r="G17" s="193"/>
    </row>
    <row r="18" spans="1:7" s="199" customFormat="1" ht="25.5" customHeight="1">
      <c r="A18" s="197" t="s">
        <v>237</v>
      </c>
      <c r="B18" s="195">
        <v>364</v>
      </c>
      <c r="C18" s="195">
        <f>SUM(C19:C26)</f>
        <v>100</v>
      </c>
      <c r="D18" s="195">
        <f t="shared" ref="D18:E18" si="4">SUM(D19:D26)</f>
        <v>0</v>
      </c>
      <c r="E18" s="195">
        <f t="shared" si="4"/>
        <v>100</v>
      </c>
      <c r="F18" s="195">
        <f>E18-B18</f>
        <v>-264</v>
      </c>
      <c r="G18" s="193">
        <f>F18/B18*100</f>
        <v>-72.527472527472526</v>
      </c>
    </row>
    <row r="19" spans="1:7" s="196" customFormat="1" ht="25.5" customHeight="1">
      <c r="A19" s="200" t="s">
        <v>238</v>
      </c>
      <c r="B19" s="201"/>
      <c r="C19" s="201"/>
      <c r="D19" s="201"/>
      <c r="E19" s="202">
        <f t="shared" si="3"/>
        <v>0</v>
      </c>
      <c r="F19" s="202"/>
      <c r="G19" s="193"/>
    </row>
    <row r="20" spans="1:7" s="196" customFormat="1" ht="25.5" customHeight="1">
      <c r="A20" s="200" t="s">
        <v>239</v>
      </c>
      <c r="B20" s="201"/>
      <c r="C20" s="201"/>
      <c r="D20" s="201"/>
      <c r="E20" s="202">
        <f t="shared" si="3"/>
        <v>0</v>
      </c>
      <c r="F20" s="202"/>
      <c r="G20" s="193"/>
    </row>
    <row r="21" spans="1:7" s="196" customFormat="1" ht="25.5" customHeight="1">
      <c r="A21" s="200" t="s">
        <v>240</v>
      </c>
      <c r="B21" s="201"/>
      <c r="C21" s="201"/>
      <c r="D21" s="201"/>
      <c r="E21" s="202">
        <f t="shared" si="3"/>
        <v>0</v>
      </c>
      <c r="F21" s="202"/>
      <c r="G21" s="193"/>
    </row>
    <row r="22" spans="1:7" s="196" customFormat="1" ht="25.5" customHeight="1">
      <c r="A22" s="200" t="s">
        <v>241</v>
      </c>
      <c r="B22" s="203">
        <v>139</v>
      </c>
      <c r="C22" s="203">
        <v>100</v>
      </c>
      <c r="D22" s="203">
        <v>0</v>
      </c>
      <c r="E22" s="205">
        <f t="shared" si="3"/>
        <v>100</v>
      </c>
      <c r="F22" s="205">
        <f>E22-B22</f>
        <v>-39</v>
      </c>
      <c r="G22" s="201">
        <f>F22/B22*100</f>
        <v>-28.057553956834528</v>
      </c>
    </row>
    <row r="23" spans="1:7" s="196" customFormat="1" ht="25.5" customHeight="1">
      <c r="A23" s="200" t="s">
        <v>242</v>
      </c>
      <c r="B23" s="203"/>
      <c r="C23" s="203"/>
      <c r="D23" s="203"/>
      <c r="E23" s="202">
        <f t="shared" si="3"/>
        <v>0</v>
      </c>
      <c r="F23" s="202"/>
      <c r="G23" s="193"/>
    </row>
    <row r="24" spans="1:7" s="196" customFormat="1" ht="25.5" customHeight="1">
      <c r="A24" s="200" t="s">
        <v>243</v>
      </c>
      <c r="B24" s="203">
        <v>225</v>
      </c>
      <c r="C24" s="203"/>
      <c r="D24" s="203"/>
      <c r="E24" s="202">
        <f t="shared" si="3"/>
        <v>0</v>
      </c>
      <c r="F24" s="205">
        <f>E24-B24</f>
        <v>-225</v>
      </c>
      <c r="G24" s="201">
        <f>F24/B24*100</f>
        <v>-100</v>
      </c>
    </row>
    <row r="25" spans="1:7" s="196" customFormat="1" ht="25.5" customHeight="1">
      <c r="A25" s="200" t="s">
        <v>244</v>
      </c>
      <c r="B25" s="203"/>
      <c r="C25" s="203"/>
      <c r="D25" s="203"/>
      <c r="E25" s="202">
        <f t="shared" si="3"/>
        <v>0</v>
      </c>
      <c r="F25" s="202"/>
      <c r="G25" s="193"/>
    </row>
    <row r="26" spans="1:7" s="196" customFormat="1" ht="25.5" customHeight="1">
      <c r="A26" s="200" t="s">
        <v>245</v>
      </c>
      <c r="B26" s="201"/>
      <c r="C26" s="201"/>
      <c r="D26" s="201"/>
      <c r="E26" s="202">
        <f t="shared" si="3"/>
        <v>0</v>
      </c>
      <c r="F26" s="202"/>
      <c r="G26" s="193"/>
    </row>
    <row r="27" spans="1:7" s="199" customFormat="1" ht="25.5" customHeight="1">
      <c r="A27" s="197" t="s">
        <v>246</v>
      </c>
      <c r="B27" s="193"/>
      <c r="C27" s="195">
        <f>C28</f>
        <v>196</v>
      </c>
      <c r="D27" s="195">
        <f t="shared" ref="D27:E27" si="5">D28</f>
        <v>-5</v>
      </c>
      <c r="E27" s="195">
        <f t="shared" si="5"/>
        <v>191</v>
      </c>
      <c r="F27" s="317">
        <f>E27-B27</f>
        <v>191</v>
      </c>
      <c r="G27" s="193"/>
    </row>
    <row r="28" spans="1:7" s="196" customFormat="1" ht="25.5" customHeight="1">
      <c r="A28" s="200" t="s">
        <v>247</v>
      </c>
      <c r="B28" s="201"/>
      <c r="C28" s="203">
        <v>196</v>
      </c>
      <c r="D28" s="203">
        <v>-5</v>
      </c>
      <c r="E28" s="205">
        <f t="shared" si="3"/>
        <v>191</v>
      </c>
      <c r="F28" s="205">
        <f>E28-B28</f>
        <v>191</v>
      </c>
      <c r="G28" s="201"/>
    </row>
    <row r="29" spans="1:7" s="196" customFormat="1" ht="25.5" customHeight="1">
      <c r="A29" s="197" t="s">
        <v>248</v>
      </c>
      <c r="B29" s="201"/>
      <c r="C29" s="201"/>
      <c r="D29" s="201"/>
      <c r="E29" s="202">
        <f t="shared" si="3"/>
        <v>0</v>
      </c>
      <c r="F29" s="202" t="s">
        <v>216</v>
      </c>
      <c r="G29" s="193" t="s">
        <v>216</v>
      </c>
    </row>
    <row r="30" spans="1:7" s="196" customFormat="1" ht="25.5" customHeight="1">
      <c r="A30" s="200" t="s">
        <v>249</v>
      </c>
      <c r="B30" s="201"/>
      <c r="C30" s="201"/>
      <c r="D30" s="201"/>
      <c r="E30" s="202">
        <f t="shared" si="3"/>
        <v>0</v>
      </c>
      <c r="F30" s="202" t="s">
        <v>216</v>
      </c>
      <c r="G30" s="193" t="s">
        <v>216</v>
      </c>
    </row>
    <row r="31" spans="1:7" s="199" customFormat="1" ht="25.5" customHeight="1">
      <c r="A31" s="197" t="s">
        <v>250</v>
      </c>
      <c r="B31" s="195">
        <v>1278</v>
      </c>
      <c r="C31" s="195">
        <f>C32+C34</f>
        <v>601</v>
      </c>
      <c r="D31" s="198">
        <f t="shared" ref="D31:E31" si="6">D32+D34</f>
        <v>-309</v>
      </c>
      <c r="E31" s="198">
        <f t="shared" si="6"/>
        <v>292</v>
      </c>
      <c r="F31" s="317">
        <f>E31-B31</f>
        <v>-986</v>
      </c>
      <c r="G31" s="193">
        <f>F31/B31*100</f>
        <v>-77.151799687010964</v>
      </c>
    </row>
    <row r="32" spans="1:7" s="196" customFormat="1" ht="25.5" customHeight="1">
      <c r="A32" s="197" t="s">
        <v>251</v>
      </c>
      <c r="B32" s="201"/>
      <c r="C32" s="201"/>
      <c r="D32" s="206"/>
      <c r="E32" s="206"/>
      <c r="F32" s="205" t="s">
        <v>216</v>
      </c>
      <c r="G32" s="193" t="s">
        <v>216</v>
      </c>
    </row>
    <row r="33" spans="1:7" s="196" customFormat="1" ht="25.5" customHeight="1">
      <c r="A33" s="200" t="s">
        <v>252</v>
      </c>
      <c r="B33" s="201"/>
      <c r="C33" s="201"/>
      <c r="D33" s="206"/>
      <c r="E33" s="202">
        <f t="shared" ref="E33" si="7">C33+D33</f>
        <v>0</v>
      </c>
      <c r="F33" s="205" t="s">
        <v>216</v>
      </c>
      <c r="G33" s="193" t="s">
        <v>216</v>
      </c>
    </row>
    <row r="34" spans="1:7" s="199" customFormat="1" ht="25.5" customHeight="1">
      <c r="A34" s="197" t="s">
        <v>253</v>
      </c>
      <c r="B34" s="195">
        <f>B35</f>
        <v>1278</v>
      </c>
      <c r="C34" s="195">
        <f t="shared" ref="C34:E34" si="8">C35</f>
        <v>601</v>
      </c>
      <c r="D34" s="198">
        <f t="shared" si="8"/>
        <v>-309</v>
      </c>
      <c r="E34" s="198">
        <f t="shared" si="8"/>
        <v>292</v>
      </c>
      <c r="F34" s="317">
        <f>E34-B34</f>
        <v>-986</v>
      </c>
      <c r="G34" s="193">
        <f t="shared" ref="G34:G35" si="9">F34/B34*100</f>
        <v>-77.151799687010964</v>
      </c>
    </row>
    <row r="35" spans="1:7" s="196" customFormat="1" ht="25.5" customHeight="1">
      <c r="A35" s="200" t="s">
        <v>254</v>
      </c>
      <c r="B35" s="203">
        <v>1278</v>
      </c>
      <c r="C35" s="203">
        <v>601</v>
      </c>
      <c r="D35" s="206">
        <v>-309</v>
      </c>
      <c r="E35" s="205">
        <v>292</v>
      </c>
      <c r="F35" s="205">
        <f>E35-B35</f>
        <v>-986</v>
      </c>
      <c r="G35" s="201">
        <f t="shared" si="9"/>
        <v>-77.151799687010964</v>
      </c>
    </row>
  </sheetData>
  <mergeCells count="6">
    <mergeCell ref="A2:G2"/>
    <mergeCell ref="F3:G3"/>
    <mergeCell ref="A4:A5"/>
    <mergeCell ref="B4:B5"/>
    <mergeCell ref="C4:E4"/>
    <mergeCell ref="F4:G4"/>
  </mergeCells>
  <phoneticPr fontId="22" type="noConversion"/>
  <printOptions horizontalCentered="1"/>
  <pageMargins left="0.47244094488188981" right="0.47244094488188981" top="0.59055118110236227" bottom="0.59055118110236227" header="0.31496062992125984" footer="0.31496062992125984"/>
  <pageSetup paperSize="9" scale="83" orientation="portrait" horizontalDpi="180" verticalDpi="180" r:id="rId1"/>
  <headerFooter>
    <oddFooter>&amp;C18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附表1.新增预算总收入明细 </vt:lpstr>
      <vt:lpstr>附表2.一般预算收入表（调整后）</vt:lpstr>
      <vt:lpstr>附表3.新增预算总支出明细 </vt:lpstr>
      <vt:lpstr>附表3-1压减支出明细表</vt:lpstr>
      <vt:lpstr>附表4.一般预算支出表（调整后）</vt:lpstr>
      <vt:lpstr>附表5.基金预算收入表（调整后）</vt:lpstr>
      <vt:lpstr>附表6.基金预算支出表（调整后）</vt:lpstr>
      <vt:lpstr>附表7.国资预算收入表（调整后）</vt:lpstr>
      <vt:lpstr>附表8.国资预算支出表（调整后）</vt:lpstr>
      <vt:lpstr>附表9.市级社会保险基金收入预算表</vt:lpstr>
      <vt:lpstr>附表10.市级社会保险基金支出预算表</vt:lpstr>
      <vt:lpstr>附表11.市级社会保险基金结余情况表</vt:lpstr>
      <vt:lpstr>'附表1.新增预算总收入明细 '!Print_Area</vt:lpstr>
      <vt:lpstr>'附表7.国资预算收入表（调整后）'!Print_Area</vt:lpstr>
      <vt:lpstr>附表10.市级社会保险基金支出预算表!Print_Titles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2020-11-30T07:51:12Z</cp:lastPrinted>
  <dcterms:created xsi:type="dcterms:W3CDTF">2020-10-16T01:49:00Z</dcterms:created>
  <dcterms:modified xsi:type="dcterms:W3CDTF">2020-11-30T07:51:34Z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