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21600" windowHeight="96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4" i="1" l="1"/>
  <c r="F14" i="1" l="1"/>
  <c r="D14" i="1"/>
  <c r="E13" i="1" s="1"/>
  <c r="I13" i="1" s="1"/>
  <c r="G13" i="1"/>
  <c r="G12" i="1"/>
  <c r="G11" i="1"/>
  <c r="G10" i="1"/>
  <c r="G9" i="1"/>
  <c r="G8" i="1"/>
  <c r="G7" i="1"/>
  <c r="G6" i="1"/>
  <c r="G5" i="1"/>
  <c r="G14" i="1" s="1"/>
  <c r="E5" i="1" l="1"/>
  <c r="E6" i="1"/>
  <c r="I6" i="1" s="1"/>
  <c r="E7" i="1"/>
  <c r="I7" i="1" s="1"/>
  <c r="E8" i="1"/>
  <c r="I8" i="1" s="1"/>
  <c r="E9" i="1"/>
  <c r="I9" i="1" s="1"/>
  <c r="E10" i="1"/>
  <c r="I10" i="1" s="1"/>
  <c r="E11" i="1"/>
  <c r="I11" i="1" s="1"/>
  <c r="E12" i="1"/>
  <c r="I12" i="1" s="1"/>
  <c r="E14" i="1" l="1"/>
  <c r="I5" i="1"/>
  <c r="I14" i="1" l="1"/>
  <c r="J13" i="1" l="1"/>
  <c r="J11" i="1"/>
  <c r="J9" i="1"/>
  <c r="J8" i="1"/>
  <c r="J7" i="1"/>
  <c r="J10" i="1"/>
  <c r="J6" i="1"/>
  <c r="J12" i="1"/>
  <c r="J5" i="1"/>
  <c r="J14" i="1" l="1"/>
</calcChain>
</file>

<file path=xl/sharedStrings.xml><?xml version="1.0" encoding="utf-8"?>
<sst xmlns="http://schemas.openxmlformats.org/spreadsheetml/2006/main" count="45" uniqueCount="41">
  <si>
    <t>县（市、区）</t>
  </si>
  <si>
    <t>综合补助金额
（万元）</t>
  </si>
  <si>
    <t>x</t>
  </si>
  <si>
    <t>y</t>
  </si>
  <si>
    <t>五华县</t>
  </si>
  <si>
    <t>合计</t>
  </si>
  <si>
    <t>平远县</t>
  </si>
  <si>
    <t>城市（县城）污水管网建设、改造项目个数</t>
  </si>
  <si>
    <t>丰顺县</t>
  </si>
  <si>
    <t>管网长度
（米）</t>
  </si>
  <si>
    <t>管网长度占全市管网的比例</t>
  </si>
  <si>
    <t>年度投资费用
（万元）</t>
  </si>
  <si>
    <t>年度投资费用占
全市年度申报项目总投资
费用的比例</t>
  </si>
  <si>
    <t>备注</t>
  </si>
  <si>
    <t>拟建</t>
  </si>
  <si>
    <t>总比例</t>
  </si>
  <si>
    <t>C</t>
  </si>
  <si>
    <t xml:space="preserve">   </t>
  </si>
  <si>
    <t>（0.7a+0.3b）XC</t>
  </si>
  <si>
    <t xml:space="preserve">在建 </t>
  </si>
  <si>
    <t>阶段系数（在建：1，拟建：0.5）</t>
  </si>
  <si>
    <t>项目</t>
  </si>
  <si>
    <t>梅县区</t>
  </si>
  <si>
    <r>
      <t xml:space="preserve"> </t>
    </r>
    <r>
      <rPr>
        <sz val="11"/>
        <color rgb="FF000000"/>
        <rFont val="宋体"/>
        <charset val="134"/>
      </rPr>
      <t xml:space="preserve"> </t>
    </r>
  </si>
  <si>
    <t>丰顺县城区雨污分流工程（新世纪片区）</t>
  </si>
  <si>
    <t>五华县澄湖堤至转水方向污水管网一期工程（澄湖堤至枫林桥段）</t>
  </si>
  <si>
    <t>平远县污水处理厂配套管网续建工程</t>
  </si>
  <si>
    <t>在建</t>
  </si>
  <si>
    <t xml:space="preserve"> </t>
  </si>
  <si>
    <t>大埔县</t>
  </si>
  <si>
    <t>梅县新城水质净化厂配套集污管网工程（嘉应桥电排站至梅州桥段）</t>
  </si>
  <si>
    <t>兴宁市</t>
  </si>
  <si>
    <t>兴宁市环境综合治理与修复项目（城区一期集污管网建设工程）</t>
  </si>
  <si>
    <t>在建</t>
  </si>
  <si>
    <t>拟建</t>
  </si>
  <si>
    <t>大埔县老城区西环路等九条街市政道路提升改造（含污水管网）</t>
  </si>
  <si>
    <t>大浦县环城大道提升改造（含污水管网改造）</t>
  </si>
  <si>
    <t>大埔县老城区大埔大道等十四条街市政道路提升改造（含污水管网改造）</t>
  </si>
  <si>
    <t>300（每个县、市）+总比例x1174.2</t>
  </si>
  <si>
    <t>老旧排水管渠改造修复项目</t>
  </si>
  <si>
    <t>梅州市（市供排水中心）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</si>
</sst>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name val="宋体"/>
    </font>
    <font>
      <sz val="11"/>
      <color rgb="FF000000"/>
      <name val="宋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8FABDB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252301</xdr:colOff>
      <xdr:row>3</xdr:row>
      <xdr:rowOff>37951</xdr:rowOff>
    </xdr:from>
    <xdr:to>
      <xdr:col>4</xdr:col>
      <xdr:colOff>1071968</xdr:colOff>
      <xdr:row>3</xdr:row>
      <xdr:rowOff>468808</xdr:rowOff>
    </xdr:to>
    <xdr:pic>
      <xdr:nvPicPr>
        <xdr:cNvPr id="2" name="_x0000_s1025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round/>
        </a:ln>
        <a:effectLst/>
      </xdr:spPr>
    </xdr:pic>
    <xdr:clientData/>
  </xdr:twoCellAnchor>
  <xdr:twoCellAnchor>
    <xdr:from>
      <xdr:col>6</xdr:col>
      <xdr:colOff>148532</xdr:colOff>
      <xdr:row>3</xdr:row>
      <xdr:rowOff>0</xdr:rowOff>
    </xdr:from>
    <xdr:to>
      <xdr:col>6</xdr:col>
      <xdr:colOff>1139160</xdr:colOff>
      <xdr:row>3</xdr:row>
      <xdr:rowOff>482203</xdr:rowOff>
    </xdr:to>
    <xdr:pic>
      <xdr:nvPicPr>
        <xdr:cNvPr id="3" name="_x0000_s1026" descr=" 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rou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70" zoomScaleNormal="70" workbookViewId="0">
      <selection activeCell="J5" sqref="J5:K5"/>
    </sheetView>
  </sheetViews>
  <sheetFormatPr defaultColWidth="9" defaultRowHeight="13.5" x14ac:dyDescent="0.15"/>
  <cols>
    <col min="1" max="1" width="8.375" style="1" customWidth="1"/>
    <col min="2" max="2" width="14.125" style="1" customWidth="1"/>
    <col min="3" max="3" width="10.625" style="1" customWidth="1"/>
    <col min="4" max="4" width="12.125" style="1" customWidth="1"/>
    <col min="5" max="5" width="17" style="1" customWidth="1"/>
    <col min="6" max="6" width="12.25" style="1" customWidth="1"/>
    <col min="7" max="7" width="16.625" style="1" customWidth="1"/>
    <col min="8" max="8" width="10.5" style="1" customWidth="1"/>
    <col min="9" max="9" width="17" style="1" customWidth="1"/>
    <col min="10" max="10" width="16.5" style="1" customWidth="1"/>
    <col min="11" max="11" width="9" style="1" customWidth="1"/>
    <col min="12" max="16384" width="9" style="1"/>
  </cols>
  <sheetData>
    <row r="1" spans="1:12" x14ac:dyDescent="0.15">
      <c r="A1" s="2"/>
      <c r="B1" s="2"/>
      <c r="C1" s="2"/>
      <c r="D1" s="2"/>
      <c r="E1" s="2"/>
      <c r="F1" s="2"/>
      <c r="G1" s="2"/>
      <c r="H1" s="2"/>
      <c r="I1" s="2"/>
    </row>
    <row r="2" spans="1:12" x14ac:dyDescent="0.15">
      <c r="A2" s="2"/>
      <c r="B2" s="2"/>
      <c r="C2" s="2"/>
      <c r="D2" s="2"/>
      <c r="E2" s="2"/>
      <c r="F2" s="2"/>
      <c r="G2" s="2"/>
      <c r="H2" s="2"/>
      <c r="I2" s="2"/>
    </row>
    <row r="3" spans="1:12" ht="63" customHeight="1" x14ac:dyDescent="0.15">
      <c r="A3" s="16" t="s">
        <v>0</v>
      </c>
      <c r="B3" s="16" t="s">
        <v>21</v>
      </c>
      <c r="C3" s="16" t="s">
        <v>7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20</v>
      </c>
      <c r="I3" s="3" t="s">
        <v>15</v>
      </c>
      <c r="J3" s="4" t="s">
        <v>1</v>
      </c>
      <c r="K3" s="5">
        <v>1174.2</v>
      </c>
      <c r="L3" s="2" t="s">
        <v>13</v>
      </c>
    </row>
    <row r="4" spans="1:12" ht="45" customHeight="1" x14ac:dyDescent="0.15">
      <c r="A4" s="16"/>
      <c r="B4" s="16"/>
      <c r="C4" s="16"/>
      <c r="D4" s="3" t="s">
        <v>2</v>
      </c>
      <c r="E4" s="3"/>
      <c r="F4" s="3" t="s">
        <v>3</v>
      </c>
      <c r="G4" s="3"/>
      <c r="H4" s="2" t="s">
        <v>16</v>
      </c>
      <c r="I4" s="3" t="s">
        <v>18</v>
      </c>
      <c r="J4" s="21" t="s">
        <v>38</v>
      </c>
      <c r="K4" s="16"/>
      <c r="L4" s="2"/>
    </row>
    <row r="5" spans="1:12" ht="62.25" customHeight="1" x14ac:dyDescent="0.15">
      <c r="A5" s="6" t="s">
        <v>40</v>
      </c>
      <c r="B5" s="7" t="s">
        <v>39</v>
      </c>
      <c r="C5" s="7">
        <v>1</v>
      </c>
      <c r="D5" s="7">
        <v>11000</v>
      </c>
      <c r="E5" s="8">
        <f>D5/D14</f>
        <v>0.10722292621113169</v>
      </c>
      <c r="F5" s="7">
        <v>2500</v>
      </c>
      <c r="G5" s="8">
        <f>F5/F14</f>
        <v>3.5565363376296767E-2</v>
      </c>
      <c r="H5" s="7">
        <v>0.5</v>
      </c>
      <c r="I5" s="8">
        <f t="shared" ref="I5:I10" si="0">(0.7*E5+0.3*G5)*H5</f>
        <v>4.2862828680340609E-2</v>
      </c>
      <c r="J5" s="22">
        <f>300+I5/I$14*1174.2</f>
        <v>383.96525589824</v>
      </c>
      <c r="K5" s="23"/>
      <c r="L5" s="9" t="s">
        <v>14</v>
      </c>
    </row>
    <row r="6" spans="1:12" ht="82.5" customHeight="1" x14ac:dyDescent="0.15">
      <c r="A6" s="10" t="s">
        <v>22</v>
      </c>
      <c r="B6" s="11" t="s">
        <v>30</v>
      </c>
      <c r="C6" s="12">
        <v>1</v>
      </c>
      <c r="D6" s="5">
        <v>2276</v>
      </c>
      <c r="E6" s="13">
        <f>D6/D14</f>
        <v>2.2185398186957792E-2</v>
      </c>
      <c r="F6" s="5">
        <v>600</v>
      </c>
      <c r="G6" s="13">
        <f>F6/F14</f>
        <v>8.5356872103112234E-3</v>
      </c>
      <c r="H6" s="5">
        <v>1</v>
      </c>
      <c r="I6" s="13">
        <f t="shared" si="0"/>
        <v>1.809048489396382E-2</v>
      </c>
      <c r="J6" s="17">
        <f>300+I6/I$14*1174.2</f>
        <v>335.43798298458091</v>
      </c>
      <c r="K6" s="18"/>
      <c r="L6" s="14" t="s">
        <v>27</v>
      </c>
    </row>
    <row r="7" spans="1:12" ht="82.5" customHeight="1" x14ac:dyDescent="0.15">
      <c r="A7" s="10" t="s">
        <v>31</v>
      </c>
      <c r="B7" s="11" t="s">
        <v>32</v>
      </c>
      <c r="C7" s="12">
        <v>1</v>
      </c>
      <c r="D7" s="5">
        <v>10422</v>
      </c>
      <c r="E7" s="13">
        <f>D7/D14</f>
        <v>0.10158884881567404</v>
      </c>
      <c r="F7" s="5">
        <v>9647.57</v>
      </c>
      <c r="G7" s="13">
        <f>F7/F14</f>
        <v>0.13724773309930374</v>
      </c>
      <c r="H7" s="5">
        <v>1</v>
      </c>
      <c r="I7" s="13">
        <f t="shared" si="0"/>
        <v>0.11228651410076294</v>
      </c>
      <c r="J7" s="17">
        <f>300+I7/I$14*1174.2</f>
        <v>519.96135534368511</v>
      </c>
      <c r="K7" s="18"/>
      <c r="L7" s="14" t="s">
        <v>33</v>
      </c>
    </row>
    <row r="8" spans="1:12" ht="48.75" customHeight="1" x14ac:dyDescent="0.15">
      <c r="A8" s="12" t="s">
        <v>6</v>
      </c>
      <c r="B8" s="11" t="s">
        <v>26</v>
      </c>
      <c r="C8" s="12">
        <v>1</v>
      </c>
      <c r="D8" s="5">
        <v>4665</v>
      </c>
      <c r="E8" s="13">
        <f>D8/D14</f>
        <v>4.5472268252266301E-2</v>
      </c>
      <c r="F8" s="5">
        <v>2817</v>
      </c>
      <c r="G8" s="13">
        <f>F8/F14</f>
        <v>4.0075051452411199E-2</v>
      </c>
      <c r="H8" s="5">
        <v>1</v>
      </c>
      <c r="I8" s="13">
        <f t="shared" si="0"/>
        <v>4.3853103212309764E-2</v>
      </c>
      <c r="J8" s="17">
        <f>300+I8/I$14*1174.2</f>
        <v>385.90513380752128</v>
      </c>
      <c r="K8" s="18"/>
      <c r="L8" s="2" t="s">
        <v>19</v>
      </c>
    </row>
    <row r="9" spans="1:12" ht="66" customHeight="1" x14ac:dyDescent="0.15">
      <c r="A9" s="12" t="s">
        <v>8</v>
      </c>
      <c r="B9" s="11" t="s">
        <v>24</v>
      </c>
      <c r="C9" s="12">
        <v>1</v>
      </c>
      <c r="D9" s="5">
        <v>51480</v>
      </c>
      <c r="E9" s="13">
        <f>D9/D14</f>
        <v>0.50180329466809626</v>
      </c>
      <c r="F9" s="5">
        <v>48474.9</v>
      </c>
      <c r="G9" s="13">
        <f>F9/F14</f>
        <v>0.68961097325185927</v>
      </c>
      <c r="H9" s="5">
        <v>0.5</v>
      </c>
      <c r="I9" s="13">
        <f t="shared" si="0"/>
        <v>0.27907279912161254</v>
      </c>
      <c r="J9" s="17">
        <f>300+I9/I$14*1174.2</f>
        <v>846.68391503596229</v>
      </c>
      <c r="K9" s="18"/>
      <c r="L9" s="2" t="s">
        <v>14</v>
      </c>
    </row>
    <row r="10" spans="1:12" ht="66" customHeight="1" x14ac:dyDescent="0.15">
      <c r="A10" s="24" t="s">
        <v>29</v>
      </c>
      <c r="B10" s="11" t="s">
        <v>36</v>
      </c>
      <c r="C10" s="12">
        <v>1</v>
      </c>
      <c r="D10" s="5">
        <v>2057</v>
      </c>
      <c r="E10" s="13">
        <f>D10/D14</f>
        <v>2.0050687201481628E-2</v>
      </c>
      <c r="F10" s="5">
        <v>205</v>
      </c>
      <c r="G10" s="13">
        <f>F10/F14</f>
        <v>2.9163597968563347E-3</v>
      </c>
      <c r="H10" s="5">
        <v>1</v>
      </c>
      <c r="I10" s="13">
        <f t="shared" si="0"/>
        <v>1.4910388980094039E-2</v>
      </c>
      <c r="J10" s="17">
        <f>50+I10/I$14*1174.2</f>
        <v>79.208399557402828</v>
      </c>
      <c r="K10" s="18"/>
      <c r="L10" s="2" t="s">
        <v>33</v>
      </c>
    </row>
    <row r="11" spans="1:12" ht="81.75" customHeight="1" x14ac:dyDescent="0.15">
      <c r="A11" s="25"/>
      <c r="B11" s="11" t="s">
        <v>35</v>
      </c>
      <c r="C11" s="12">
        <v>1</v>
      </c>
      <c r="D11" s="5">
        <v>1247</v>
      </c>
      <c r="E11" s="13">
        <f>D11/D14</f>
        <v>1.2155180816843747E-2</v>
      </c>
      <c r="F11" s="5">
        <v>273.89999999999998</v>
      </c>
      <c r="G11" s="13">
        <f>F11/F14</f>
        <v>3.8965412115070735E-3</v>
      </c>
      <c r="H11" s="5">
        <v>1</v>
      </c>
      <c r="I11" s="13">
        <f t="shared" ref="I11:I12" si="1">(0.7*E11+0.3*G11)*H11</f>
        <v>9.6775889352427435E-3</v>
      </c>
      <c r="J11" s="17">
        <f>50+I11/I$14*1174.2</f>
        <v>68.957713628413202</v>
      </c>
      <c r="K11" s="18"/>
      <c r="L11" s="2" t="s">
        <v>33</v>
      </c>
    </row>
    <row r="12" spans="1:12" ht="88.5" customHeight="1" x14ac:dyDescent="0.15">
      <c r="A12" s="26"/>
      <c r="B12" s="11" t="s">
        <v>37</v>
      </c>
      <c r="C12" s="12">
        <v>1</v>
      </c>
      <c r="D12" s="5">
        <v>14000</v>
      </c>
      <c r="E12" s="13">
        <f>D12/D14</f>
        <v>0.13646554245053125</v>
      </c>
      <c r="F12" s="5">
        <v>3080</v>
      </c>
      <c r="G12" s="13">
        <f>F12/F14</f>
        <v>4.3816527679597615E-2</v>
      </c>
      <c r="H12" s="5">
        <v>0.5</v>
      </c>
      <c r="I12" s="13">
        <f t="shared" si="1"/>
        <v>5.4335419009625574E-2</v>
      </c>
      <c r="J12" s="17">
        <f>200+I12/I$14*1174.2</f>
        <v>306.43925055683127</v>
      </c>
      <c r="K12" s="18"/>
      <c r="L12" s="2" t="s">
        <v>34</v>
      </c>
    </row>
    <row r="13" spans="1:12" ht="82.5" customHeight="1" x14ac:dyDescent="0.15">
      <c r="A13" s="12" t="s">
        <v>4</v>
      </c>
      <c r="B13" s="11" t="s">
        <v>25</v>
      </c>
      <c r="C13" s="12">
        <v>1</v>
      </c>
      <c r="D13" s="5">
        <v>5443</v>
      </c>
      <c r="E13" s="13">
        <f>D13/D14</f>
        <v>5.3055853397017252E-2</v>
      </c>
      <c r="F13" s="5">
        <v>2694.74</v>
      </c>
      <c r="G13" s="13">
        <f>F13/F14</f>
        <v>3.8335762921856774E-2</v>
      </c>
      <c r="H13" s="5">
        <v>0.5</v>
      </c>
      <c r="I13" s="13">
        <f>(0.7*E13+0.3*G13)*H13</f>
        <v>2.4319913127234551E-2</v>
      </c>
      <c r="J13" s="17">
        <f>300+I13/I$14*1174.2</f>
        <v>347.64099318736305</v>
      </c>
      <c r="K13" s="18"/>
      <c r="L13" s="2" t="s">
        <v>14</v>
      </c>
    </row>
    <row r="14" spans="1:12" ht="27.95" customHeight="1" x14ac:dyDescent="0.15">
      <c r="A14" s="2"/>
      <c r="B14" s="12" t="s">
        <v>5</v>
      </c>
      <c r="C14" s="12">
        <f>SUM(C5:C13)</f>
        <v>9</v>
      </c>
      <c r="D14" s="12">
        <f>SUM(D5:D13)</f>
        <v>102590</v>
      </c>
      <c r="E14" s="13">
        <f>SUM(E5:E13)</f>
        <v>0.99999999999999989</v>
      </c>
      <c r="F14" s="12">
        <f>SUM(F5:F13)</f>
        <v>70293.11</v>
      </c>
      <c r="G14" s="13">
        <f>SUM(G5:G13)</f>
        <v>1</v>
      </c>
      <c r="H14" s="2"/>
      <c r="I14" s="13">
        <f>SUM(I5:I13)</f>
        <v>0.59940904006118656</v>
      </c>
      <c r="J14" s="19">
        <f>SUM(J5:J13)</f>
        <v>3274.2000000000003</v>
      </c>
      <c r="K14" s="20"/>
      <c r="L14" s="2" t="s">
        <v>28</v>
      </c>
    </row>
    <row r="19" spans="2:9" x14ac:dyDescent="0.15">
      <c r="B19" s="15" t="s">
        <v>23</v>
      </c>
      <c r="I19" s="1" t="s">
        <v>17</v>
      </c>
    </row>
  </sheetData>
  <mergeCells count="15">
    <mergeCell ref="A3:A4"/>
    <mergeCell ref="J6:K6"/>
    <mergeCell ref="J13:K13"/>
    <mergeCell ref="J14:K14"/>
    <mergeCell ref="B3:B4"/>
    <mergeCell ref="J11:K11"/>
    <mergeCell ref="C3:C4"/>
    <mergeCell ref="J12:K12"/>
    <mergeCell ref="J4:K4"/>
    <mergeCell ref="J7:K7"/>
    <mergeCell ref="J5:K5"/>
    <mergeCell ref="J10:K10"/>
    <mergeCell ref="J8:K8"/>
    <mergeCell ref="J9:K9"/>
    <mergeCell ref="A10:A1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PC</cp:lastModifiedBy>
  <dcterms:created xsi:type="dcterms:W3CDTF">2019-02-23T23:19:23Z</dcterms:created>
  <dcterms:modified xsi:type="dcterms:W3CDTF">2019-06-11T08:44:33Z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