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45" windowWidth="15315" windowHeight="4890" tabRatio="929" firstSheet="7" activeTab="10"/>
  </bookViews>
  <sheets>
    <sheet name="1—1主要江河治理" sheetId="1" r:id="rId1"/>
    <sheet name="1—2中小河流治理" sheetId="2" r:id="rId2"/>
    <sheet name="1—3山洪灾害防治" sheetId="3" r:id="rId3"/>
    <sheet name="1—4城市防洪" sheetId="4" r:id="rId4"/>
    <sheet name="1—5除涝工程1" sheetId="5" r:id="rId5"/>
    <sheet name="2—1农村、乡镇饮水安全工程" sheetId="6" r:id="rId6"/>
    <sheet name="2—2灌区续建配套与节水改造" sheetId="7" r:id="rId7"/>
    <sheet name="2—3病险水库加固" sheetId="8" r:id="rId8"/>
    <sheet name="2—4大中型病险水闸除险加固" sheetId="9" r:id="rId9"/>
    <sheet name="2—5农田水利基本建设" sheetId="10" r:id="rId10"/>
    <sheet name="2—6小水电及农村电气化工程" sheetId="11" r:id="rId11"/>
    <sheet name="2—7小水电代燃料工程" sheetId="12" r:id="rId12"/>
    <sheet name="3—1重点水源工程" sheetId="13" r:id="rId13"/>
    <sheet name="3—2城市供水工程" sheetId="14" r:id="rId14"/>
    <sheet name="3—3重点水电站工程" sheetId="15" r:id="rId15"/>
    <sheet name="4—1节水型社会示范区建设" sheetId="16" r:id="rId16"/>
    <sheet name="4—2水源地、水资源保护工程" sheetId="17" r:id="rId17"/>
    <sheet name="5—1重点流域、区域水土保持治理" sheetId="18" r:id="rId18"/>
    <sheet name="5—2生态修复" sheetId="19" r:id="rId19"/>
    <sheet name="5—3清澈疏浚工程" sheetId="20" r:id="rId20"/>
    <sheet name="6—1水文水资源水土保持监测能力建设" sheetId="21" r:id="rId21"/>
    <sheet name="6—2防汛通讯" sheetId="22" r:id="rId22"/>
    <sheet name="6—3水政执法基础设施建设" sheetId="23" r:id="rId23"/>
    <sheet name="6—4科研教育水利政策法规" sheetId="24" r:id="rId24"/>
    <sheet name="6—5前期工作" sheetId="25" r:id="rId25"/>
  </sheets>
  <definedNames>
    <definedName name="_xlnm.Print_Titles" localSheetId="0">'1—1主要江河治理'!$1:$3</definedName>
    <definedName name="_xlnm.Print_Titles" localSheetId="1">'1—2中小河流治理'!$1:$2</definedName>
    <definedName name="_xlnm.Print_Titles" localSheetId="2">'1—3山洪灾害防治'!$1:$3</definedName>
    <definedName name="_xlnm.Print_Titles" localSheetId="3">'1—4城市防洪'!$1:$2</definedName>
    <definedName name="_xlnm.Print_Titles" localSheetId="4">'1—5除涝工程1'!$1:$2</definedName>
    <definedName name="_xlnm.Print_Titles" localSheetId="5">'2—1农村、乡镇饮水安全工程'!$1:$3</definedName>
    <definedName name="_xlnm.Print_Titles" localSheetId="6">'2—2灌区续建配套与节水改造'!$1:$3</definedName>
    <definedName name="_xlnm.Print_Titles" localSheetId="7">'2—3病险水库加固'!$1:$2</definedName>
    <definedName name="_xlnm.Print_Titles" localSheetId="8">'2—4大中型病险水闸除险加固'!$1:$2</definedName>
    <definedName name="_xlnm.Print_Titles" localSheetId="9">'2—5农田水利基本建设'!$1:$2</definedName>
    <definedName name="_xlnm.Print_Titles" localSheetId="11">'2—7小水电代燃料工程'!$1:$3</definedName>
    <definedName name="_xlnm.Print_Titles" localSheetId="12">'3—1重点水源工程'!$1:$3</definedName>
    <definedName name="_xlnm.Print_Titles" localSheetId="13">'3—2城市供水工程'!$1:$3</definedName>
    <definedName name="_xlnm.Print_Titles" localSheetId="14">'3—3重点水电站工程'!$1:$2</definedName>
    <definedName name="_xlnm.Print_Titles" localSheetId="15">'4—1节水型社会示范区建设'!$1:$2</definedName>
    <definedName name="_xlnm.Print_Titles" localSheetId="16">'4—2水源地、水资源保护工程'!$1:$2</definedName>
    <definedName name="_xlnm.Print_Titles" localSheetId="17">'5—1重点流域、区域水土保持治理'!$1:$3</definedName>
    <definedName name="_xlnm.Print_Titles" localSheetId="18">'5—2生态修复'!$1:$2</definedName>
    <definedName name="_xlnm.Print_Titles" localSheetId="19">'5—3清澈疏浚工程'!$1:$2</definedName>
    <definedName name="_xlnm.Print_Titles" localSheetId="20">'6—1水文水资源水土保持监测能力建设'!$1:$2</definedName>
    <definedName name="_xlnm.Print_Titles" localSheetId="21">'6—2防汛通讯'!$1:$2</definedName>
    <definedName name="_xlnm.Print_Titles" localSheetId="22">'6—3水政执法基础设施建设'!$1:$2</definedName>
    <definedName name="_xlnm.Print_Titles" localSheetId="23">'6—4科研教育水利政策法规'!$1:$2</definedName>
    <definedName name="_xlnm.Print_Titles" localSheetId="24">'6—5前期工作'!$1:$2</definedName>
  </definedNames>
  <calcPr fullCalcOnLoad="1"/>
</workbook>
</file>

<file path=xl/sharedStrings.xml><?xml version="1.0" encoding="utf-8"?>
<sst xmlns="http://schemas.openxmlformats.org/spreadsheetml/2006/main" count="7751" uniqueCount="3120">
  <si>
    <t>平远县小型农田水利重点县建设工程</t>
  </si>
  <si>
    <t>梅县2009年度开始实施小型农田水利重点县建设</t>
  </si>
  <si>
    <t>列入省财政小型农田水利重点县建设项目</t>
  </si>
  <si>
    <t>蕉岭县</t>
  </si>
  <si>
    <t>韩江、榕江流域</t>
  </si>
  <si>
    <t>五华县农田水利重点县建设工程</t>
  </si>
  <si>
    <t>三、可开展前期工作项目（17宗）</t>
  </si>
  <si>
    <t>二、可开工建设项目(9宗)</t>
  </si>
  <si>
    <t>五华县周江河治理工程</t>
  </si>
  <si>
    <t>兴宁市三潭堤加固工程</t>
  </si>
  <si>
    <t>梅县南口河整治工程</t>
  </si>
  <si>
    <t>建设水库土坝、溢洪道、排水管道等</t>
  </si>
  <si>
    <t>小(一)型</t>
  </si>
  <si>
    <t>丰顺县埔农水库</t>
  </si>
  <si>
    <t>丰顺县鸡西坑水库</t>
  </si>
  <si>
    <t>丰顺县苏山水库</t>
  </si>
  <si>
    <t>丰顺县酒江礤水库</t>
  </si>
  <si>
    <t>南河</t>
  </si>
  <si>
    <t>丰顺县大坑肚水库</t>
  </si>
  <si>
    <t>丰顺县遍沙水库</t>
  </si>
  <si>
    <t>丰顺县畲营水库</t>
  </si>
  <si>
    <t>监测小流域面积23K㎡建设监测场一处，包括标准径流小区20个；自动气象哨一座；小流域主河口控制站一个，观测房一间60平方米。</t>
  </si>
  <si>
    <t>韩江支流</t>
  </si>
  <si>
    <t>五华县龙村镇</t>
  </si>
  <si>
    <t>五华县梅林镇</t>
  </si>
  <si>
    <t>五华县潭下镇</t>
  </si>
  <si>
    <t>小型灌区陂圳改造</t>
  </si>
  <si>
    <t>小型蓄水工程</t>
  </si>
  <si>
    <t>丰顺县山塘维修改造工程</t>
  </si>
  <si>
    <t>韩江、榕江流域</t>
  </si>
  <si>
    <t>韩江、榕江北河</t>
  </si>
  <si>
    <t>小型灌溉水源工程</t>
  </si>
  <si>
    <t>丰顺县小型灌溉水源工程</t>
  </si>
  <si>
    <t>45宗塘坝、引水坡、扬水站</t>
  </si>
  <si>
    <t>小型农田排水、乡村河道工程</t>
  </si>
  <si>
    <t>丰顺县小型农田排水、乡村河道建造工程</t>
  </si>
  <si>
    <t>53宗农田排水闸站、乡村河道改造</t>
  </si>
  <si>
    <t>32533亩</t>
  </si>
  <si>
    <t>丰顺县城</t>
  </si>
  <si>
    <t>粤东沿海</t>
  </si>
  <si>
    <t>榕江北河支流</t>
  </si>
  <si>
    <t>松源河</t>
  </si>
  <si>
    <t>全市合计(27宗)</t>
  </si>
  <si>
    <t>一、续建项目（1宗）</t>
  </si>
  <si>
    <r>
      <t>捍卫面积10.7km2、人口2.3万人</t>
    </r>
  </si>
  <si>
    <r>
      <t>捍卫面积1.2km2、人口0.9万人</t>
    </r>
  </si>
  <si>
    <r>
      <t>捍卫面积2.4km2、人口0.43万人</t>
    </r>
  </si>
  <si>
    <r>
      <t>防洪、治涝，捍卫面积1.2km2、人口0.6万人</t>
    </r>
  </si>
  <si>
    <t>兴宁市钳口陂水库灌区改造工程</t>
  </si>
  <si>
    <t>兴宁市黎陂寨水库灌区改造工程</t>
  </si>
  <si>
    <t>兴宁市甘专中心灌区改造工程</t>
  </si>
  <si>
    <t>兴宁市长塅水库灌区改造工程</t>
  </si>
  <si>
    <t>兴宁市响水寨水库灌区改造工程</t>
  </si>
  <si>
    <t>丰顺县鸡笼山灌区改造工程</t>
  </si>
  <si>
    <t>平远县大柘河治理工程</t>
  </si>
  <si>
    <t>丰顺县留隍镇田坫段.茶背段防洪堤围工程</t>
  </si>
  <si>
    <t>丰顺县汤西镇南礤段防洪堤围工程</t>
  </si>
  <si>
    <t>丰顺县小胜镇防洪堤工程</t>
  </si>
  <si>
    <t>深凹塘水库除险加固工程</t>
  </si>
  <si>
    <t>工程进入扫尾阶段</t>
  </si>
  <si>
    <t>小密水库除险加固工程</t>
  </si>
  <si>
    <t>石子坳水库除险加固工程</t>
  </si>
  <si>
    <t>黄沙坑水库除险加固工程</t>
  </si>
  <si>
    <t>瑶美水库除险加固工程</t>
  </si>
  <si>
    <t>白沙坪水库除险加固工程</t>
  </si>
  <si>
    <t>石坑水库除险加固工程</t>
  </si>
  <si>
    <t>黄塘水库除险加固工程</t>
  </si>
  <si>
    <t>安尾水库除险加固工程</t>
  </si>
  <si>
    <t>杉坑水库除险加固工程</t>
  </si>
  <si>
    <t>叶华水库除险加固工程</t>
  </si>
  <si>
    <t>高桥坑水库除险加固工程</t>
  </si>
  <si>
    <t>坑美水库除险加固工程</t>
  </si>
  <si>
    <t>背夫坑水库除险加固工程</t>
  </si>
  <si>
    <t>高山水库除险加固工程</t>
  </si>
  <si>
    <t>泮溪水库除险加固工程</t>
  </si>
  <si>
    <t>清径水库除险加固工程</t>
  </si>
  <si>
    <t>彰坑水库除险加固工程</t>
  </si>
  <si>
    <t>新塘水库除险加固工程</t>
  </si>
  <si>
    <t>浒竹水库除险加固工程</t>
  </si>
  <si>
    <t>冷水坑水库除险加固工程</t>
  </si>
  <si>
    <t>铁坑水库除险加固工程</t>
  </si>
  <si>
    <t>芋子坪水库除险加固工程</t>
  </si>
  <si>
    <t>鼠子挖仓水库除险加固工程</t>
  </si>
  <si>
    <t>环境卫生整治、垃圾填埋场、生态绿化及河道整治。</t>
  </si>
  <si>
    <t>兴宁市新圩镇大草坝水库水源保护工程</t>
  </si>
  <si>
    <t>兴宁市新圩镇</t>
  </si>
  <si>
    <t>兴宁市新圩镇大蕉坑水库水源保护工程</t>
  </si>
  <si>
    <t>兴宁市水口镇邹洞水库水源保护工程</t>
  </si>
  <si>
    <t>环境卫生整治、生态绿化及河道整治。</t>
  </si>
  <si>
    <t>兴宁市坭陂镇九子坑水库上库水源保护工程</t>
  </si>
  <si>
    <t>兴宁市坭陂镇</t>
  </si>
  <si>
    <t>疏浚河道、生态绿化及河道整治。</t>
  </si>
  <si>
    <t>兴宁市坭陂镇简子沥水库水源保护工程</t>
  </si>
  <si>
    <t>兴宁市坭陂镇</t>
  </si>
  <si>
    <t>疏浚河道、建设砂滤池、生态绿化及河道整治。</t>
  </si>
  <si>
    <t>兴宁市黄陂镇</t>
  </si>
  <si>
    <t>兴宁市黄陂镇</t>
  </si>
  <si>
    <t>兴宁市石马镇</t>
  </si>
  <si>
    <t>兴宁市径南镇官亭村旱寨坑井子里水源保护工程</t>
  </si>
  <si>
    <t>兴宁市径南镇</t>
  </si>
  <si>
    <t>生态绿化及河道整治。</t>
  </si>
  <si>
    <t>梅县白渡镇安洁自来水厂</t>
  </si>
  <si>
    <t>梅县丙村锦发自来水厂</t>
  </si>
  <si>
    <t>梅县丙村镇自来水厂</t>
  </si>
  <si>
    <t>梅县大坪村草塘尾深层地下水</t>
  </si>
  <si>
    <t>梅县镰子角抽水站</t>
  </si>
  <si>
    <t>梅县梅西镇镰子角深层地下水</t>
  </si>
  <si>
    <t>梅江二级支流镰子角</t>
  </si>
  <si>
    <t>梅县梅南镇自来水厂</t>
  </si>
  <si>
    <t>梅县梅南镇乌石头、小古石</t>
  </si>
  <si>
    <t>0.35万吨/日</t>
  </si>
  <si>
    <t>梅县畲江镇</t>
  </si>
  <si>
    <t>0.221万吨/日</t>
  </si>
  <si>
    <t>梅县胜才自来水厂</t>
  </si>
  <si>
    <t>梅县桃尧澄坑村蚕沙溪</t>
  </si>
  <si>
    <t>梅县石坑红树塘</t>
  </si>
  <si>
    <t>梅县石扇镇自来水厂</t>
  </si>
  <si>
    <t>梅县石扇镇新东蕉坑三坑仙人石</t>
  </si>
  <si>
    <t>梅县水车镇安美村</t>
  </si>
  <si>
    <t>梅县水车镇小桑自来水供水站</t>
  </si>
  <si>
    <t>梅县水车镇坑尾村小桑水</t>
  </si>
  <si>
    <t>梅县松口镇</t>
  </si>
  <si>
    <t>梅县松源青山自来水厂</t>
  </si>
  <si>
    <t>梅县松源镇径口村青坑尾山塘</t>
  </si>
  <si>
    <t>梅县松源镇自来水厂</t>
  </si>
  <si>
    <t>梅县松源镇彭坑尾</t>
  </si>
  <si>
    <t>梅县隆文圩镇自来水厂</t>
  </si>
  <si>
    <t>梅县隆文镇塘坑李</t>
  </si>
  <si>
    <t>梅县西阳龙坑管理区自来水厂</t>
  </si>
  <si>
    <t>梅县西阳龙坑村</t>
  </si>
  <si>
    <t>梅县西阳镇自来水厂</t>
  </si>
  <si>
    <t>梅江二级支流清凉山</t>
  </si>
  <si>
    <t>梅县雁洋自来水有限公司</t>
  </si>
  <si>
    <t>梅县添溪水库</t>
  </si>
  <si>
    <t>平远县农村水源地保护工程</t>
  </si>
  <si>
    <t>柚树河、差干河、石正河、石窟河</t>
  </si>
  <si>
    <t>蕉岭县多宝水库水源保护工程</t>
  </si>
  <si>
    <t>蕉岭县南礤镇</t>
  </si>
  <si>
    <t>蕉岭县长潭水库水源保护工程</t>
  </si>
  <si>
    <t>蕉岭县长潭镇</t>
  </si>
  <si>
    <t>库内淤泥清理、进库污水处理、库四周水土保持</t>
  </si>
  <si>
    <t>大型</t>
  </si>
  <si>
    <t>韩江</t>
  </si>
  <si>
    <t>梅潭河</t>
  </si>
  <si>
    <t>新建</t>
  </si>
  <si>
    <t>续建</t>
  </si>
  <si>
    <t>（二）小型灌区（1万亩以下）19宗</t>
  </si>
  <si>
    <t>（一）一般中型灌区（1-5万亩）9宗</t>
  </si>
  <si>
    <t>（二）小型灌区（1万亩以下）59宗</t>
  </si>
  <si>
    <t>（一）一般中型灌区（1-5万亩）7宗</t>
  </si>
  <si>
    <t>（三）小型灌区（1万亩以下）5宗</t>
  </si>
  <si>
    <t>（二）一般中型灌区（1-5万亩）4宗</t>
  </si>
  <si>
    <t>（一）重点中型灌区（5-30万亩）3宗</t>
  </si>
  <si>
    <t>梅西水库引水工程</t>
  </si>
  <si>
    <t>麻楼水库除险加固工程</t>
  </si>
  <si>
    <t>径子背水库除险加固工程</t>
  </si>
  <si>
    <t>栋罗塘水库除险加固工程</t>
  </si>
  <si>
    <t>下白墓水库除险加固工程</t>
  </si>
  <si>
    <t>梅县小型农田水利工程</t>
  </si>
  <si>
    <t>大埔县小型农田水利工程</t>
  </si>
  <si>
    <t>平远县小型农田水利工程</t>
  </si>
  <si>
    <t>蕉岭县小型农田水利工程</t>
  </si>
  <si>
    <t>丰顺县小型农田水利工程</t>
  </si>
  <si>
    <t>兴宁市小型农田水利工程</t>
  </si>
  <si>
    <t>梅县梅南镇、水车镇</t>
  </si>
  <si>
    <t>梅县铁扇关门水库</t>
  </si>
  <si>
    <t>平远县石正镇</t>
  </si>
  <si>
    <t>周江河</t>
  </si>
  <si>
    <t>梅西水库库区水土保持监测工程</t>
  </si>
  <si>
    <t>工程、生物治理</t>
  </si>
  <si>
    <t>水土保持监测站</t>
  </si>
  <si>
    <t>梅县程江浒洲堤建设工程</t>
  </si>
  <si>
    <r>
      <t>中</t>
    </r>
    <r>
      <rPr>
        <sz val="10"/>
        <rFont val="Times New Roman"/>
        <family val="1"/>
      </rPr>
      <t xml:space="preserve">  </t>
    </r>
    <r>
      <rPr>
        <sz val="10"/>
        <rFont val="宋体"/>
        <family val="0"/>
      </rPr>
      <t>型</t>
    </r>
  </si>
  <si>
    <t>五华县琴江安流段治理工程</t>
  </si>
  <si>
    <t>梅江区周溪河金山段堤防护岸建设工程</t>
  </si>
  <si>
    <t>全市合计（9宗）</t>
  </si>
  <si>
    <t>可开展前期工作</t>
  </si>
  <si>
    <t>大埔县梅潭河百侯镇侯南、侯北堤工程</t>
  </si>
  <si>
    <t>建立执法基地，执法统一着装，执法交通工具，办公设备及通讯设备，水政执法远程监控及电子巡查网络建设，调查取证、执法信息处理和听证（复议）等设备</t>
  </si>
  <si>
    <t>按二十年一遇标准建设堤围、电排1座、涵闸1座</t>
  </si>
  <si>
    <t>蕉岭县蕉城镇</t>
  </si>
  <si>
    <t>护岸、河道整治</t>
  </si>
  <si>
    <t>Ⅴ</t>
  </si>
  <si>
    <t>序号</t>
  </si>
  <si>
    <t>规模</t>
  </si>
  <si>
    <t>大埔县高陂镇</t>
  </si>
  <si>
    <t>"十二五"期间投资        (百万元)</t>
  </si>
  <si>
    <t>梅县明山水小流域综合治理工程</t>
  </si>
  <si>
    <t>梅县郑均水小流域综合治理工程</t>
  </si>
  <si>
    <t>梅县崩岗治理工程</t>
  </si>
  <si>
    <t>滴灌、 喷灌建设</t>
  </si>
  <si>
    <t>榕江</t>
  </si>
  <si>
    <t>五华县水土保持科技示范园基础设施建设</t>
  </si>
  <si>
    <t>五华县横陂镇杨恩村</t>
  </si>
  <si>
    <t>五华县横陂镇联长村</t>
  </si>
  <si>
    <t>五华县龙村</t>
  </si>
  <si>
    <t>五华县棉洋镇桥江村</t>
  </si>
  <si>
    <t>五华县棉洋镇录水村</t>
  </si>
  <si>
    <t>五华县岐岭镇华源村</t>
  </si>
  <si>
    <t>五华县岐岭镇龙岭村</t>
  </si>
  <si>
    <t>五华县水寨镇罗湖村</t>
  </si>
  <si>
    <t>五华县转水镇三源村</t>
  </si>
  <si>
    <t>五华县转水镇矮车村</t>
  </si>
  <si>
    <t>大埔县三河镇汇东村</t>
  </si>
  <si>
    <t>蕉岭县新铺镇</t>
  </si>
  <si>
    <t>梅县松口镇横西村</t>
  </si>
  <si>
    <t>梅县松口镇小黄村</t>
  </si>
  <si>
    <t>梅县松口镇</t>
  </si>
  <si>
    <t>梅县雁洋镇长教村</t>
  </si>
  <si>
    <t>梅县雁洋镇林农村</t>
  </si>
  <si>
    <t>梅县雁洋镇添溪村</t>
  </si>
  <si>
    <t>平远县东石镇</t>
  </si>
  <si>
    <t>五华县安流镇东礼村</t>
  </si>
  <si>
    <t>五华县安流镇福龙村</t>
  </si>
  <si>
    <t>五华县安流镇里江村</t>
  </si>
  <si>
    <t>五华县长布镇红旗村</t>
  </si>
  <si>
    <t>五华县长布镇五彩村</t>
  </si>
  <si>
    <t>五华县河东镇黄坑村</t>
  </si>
  <si>
    <t>五华县河东镇黎塘村</t>
  </si>
  <si>
    <t>五华县横陂镇江南村</t>
  </si>
  <si>
    <t>五华县华城镇城东村</t>
  </si>
  <si>
    <t>五华县棉洋镇阳光村</t>
  </si>
  <si>
    <t>五华县双华镇华东村</t>
  </si>
  <si>
    <t>五华县双华镇竹山村</t>
  </si>
  <si>
    <t>五华县周江镇洪源村</t>
  </si>
  <si>
    <t>五华县周江镇联大村</t>
  </si>
  <si>
    <t>兴宁坭陂东山</t>
  </si>
  <si>
    <t xml:space="preserve">兴宁福兴梅子 </t>
  </si>
  <si>
    <t>兴宁永和新丰</t>
  </si>
  <si>
    <t>兴宁刁坊坪塘</t>
  </si>
  <si>
    <t>兴宁刁坊新民</t>
  </si>
  <si>
    <t>兴宁罗岗元潘</t>
  </si>
  <si>
    <t>兴宁罗浮浮美</t>
  </si>
  <si>
    <t>兴宁水口教美</t>
  </si>
  <si>
    <t>兴宁径南马山</t>
  </si>
  <si>
    <t>五华县乌陂河小流域水土保持监测项目</t>
  </si>
  <si>
    <t>布设涵管</t>
  </si>
  <si>
    <t>水厂及管网等</t>
  </si>
  <si>
    <t>灌溉工程建设</t>
  </si>
  <si>
    <t>梅江二级支流龙骨坑</t>
  </si>
  <si>
    <t>梅江二级支流燕岩</t>
  </si>
  <si>
    <t>梅江一级支流添溪</t>
  </si>
  <si>
    <t>水质监测保护设施</t>
  </si>
  <si>
    <t>梅县城东石下堤加固工程</t>
  </si>
  <si>
    <t>梅江区小密水小流域治理工程</t>
  </si>
  <si>
    <t>梅  县松口镇</t>
  </si>
  <si>
    <t>梅  县西阳镇</t>
  </si>
  <si>
    <t>梅  县水车镇</t>
  </si>
  <si>
    <t>梅  县梅南镇</t>
  </si>
  <si>
    <t>梅  县丙村镇</t>
  </si>
  <si>
    <t>梅  县畲江镇</t>
  </si>
  <si>
    <t>梅  县雁洋镇</t>
  </si>
  <si>
    <t>3.5km</t>
  </si>
  <si>
    <t>梅  县程江镇</t>
  </si>
  <si>
    <t>梅  县南口镇</t>
  </si>
  <si>
    <t>新北电排灌结合泵站</t>
  </si>
  <si>
    <t>土围子电排站</t>
  </si>
  <si>
    <t>上下排电排站</t>
  </si>
  <si>
    <t>新里电排站</t>
  </si>
  <si>
    <t>益华电排站</t>
  </si>
  <si>
    <t>下莲塘电排站</t>
  </si>
  <si>
    <t>马风渡电排站</t>
  </si>
  <si>
    <t>陶上电排站</t>
  </si>
  <si>
    <t>社山坝电排站</t>
  </si>
  <si>
    <t>河心电排站</t>
  </si>
  <si>
    <t>银竹电排站</t>
  </si>
  <si>
    <t>改造现有灌溉工程</t>
  </si>
  <si>
    <t>蕉岭县径子陂灌区改造工程</t>
  </si>
  <si>
    <t>库内淤泥清理、进库污水处理、库四周水土保持</t>
  </si>
  <si>
    <t>乌土河</t>
  </si>
  <si>
    <t>溪峰河</t>
  </si>
  <si>
    <t>北礤河</t>
  </si>
  <si>
    <t>兴宁市福兴街道</t>
  </si>
  <si>
    <t>梅江二级支流彭坑尾</t>
  </si>
  <si>
    <t>1300吨/日</t>
  </si>
  <si>
    <t>梅江二级支流蚕沙溪</t>
  </si>
  <si>
    <t>梅江二级支流塘坑李</t>
  </si>
  <si>
    <t>梅江二级支流桃柳</t>
  </si>
  <si>
    <t>蓝坊河</t>
  </si>
  <si>
    <t>建谷坊及植树、种草</t>
  </si>
  <si>
    <t>小(1)型</t>
  </si>
  <si>
    <t>高思河</t>
  </si>
  <si>
    <t>小(2)型</t>
  </si>
  <si>
    <t>榕江、汶水溪</t>
  </si>
  <si>
    <t>榕江、汶水溪支流</t>
  </si>
  <si>
    <t>榕江北河牛汶支流</t>
  </si>
  <si>
    <t>韩江丰良河支流</t>
  </si>
  <si>
    <t>榕江北河龙车溪支流</t>
  </si>
  <si>
    <t>梅江区长沙镇</t>
  </si>
  <si>
    <t>梅江</t>
  </si>
  <si>
    <t>扩建</t>
  </si>
  <si>
    <t>大埔县高陂镇</t>
  </si>
  <si>
    <t>安全加固</t>
  </si>
  <si>
    <t>0.4km</t>
  </si>
  <si>
    <t>0.6km</t>
  </si>
  <si>
    <t>大埔县大麻镇</t>
  </si>
  <si>
    <t>1.8km</t>
  </si>
  <si>
    <t>1.3km</t>
  </si>
  <si>
    <t>1.5km</t>
  </si>
  <si>
    <t>兴宁叶塘教礼</t>
  </si>
  <si>
    <t>兴宁坭陂黄垌</t>
  </si>
  <si>
    <t>兴宁坭陂新湖</t>
  </si>
  <si>
    <t>兴宁水口新坪</t>
  </si>
  <si>
    <t>兴宁石马马下</t>
  </si>
  <si>
    <t>兴宁径南南蛇岗</t>
  </si>
  <si>
    <t>兴宁罗浮小佑</t>
  </si>
  <si>
    <t>兴宁宁中龙岗</t>
  </si>
  <si>
    <t>兴宁永和新寨</t>
  </si>
  <si>
    <t>兴宁水口横江</t>
  </si>
  <si>
    <t>兴宁叶塘汤湖</t>
  </si>
  <si>
    <t>兴宁坭陂</t>
  </si>
  <si>
    <t>兴宁水口</t>
  </si>
  <si>
    <t xml:space="preserve">兴宁罗岗红旗 </t>
  </si>
  <si>
    <t>梅州大堤（南堤、西堤）加固达标工程</t>
  </si>
  <si>
    <t>100年一遇              2级堤防24.21km</t>
  </si>
  <si>
    <t>50年一遇              2级堤防1.5km</t>
  </si>
  <si>
    <t>堤围、护岸河道整治</t>
  </si>
  <si>
    <t>选择典型小流域寻找水资源供需矛盾，科学地分析小流域水资源承载能力，研究水资源优化配置模型和方案。</t>
  </si>
  <si>
    <t>通过田间定位试验，从生态系统的角度研究亚热带红壤低丘旱坡地农田生态系统的水土流失、养分循环和平衡特征、土壤养分消长动态及空间分异状态。</t>
  </si>
  <si>
    <t>在考虑河堤与周边环境的协调、景观和安全性等因素前提下，实行工程与生物措施相结合的形式，进行护岸绿化，一方面达到水土保持的目的，另一方面可增加小流域环境绿化，改善周边生态环境。</t>
  </si>
  <si>
    <t>进行科技示范园的基础设施建设，包括公路交通、水保水利水电等附属设施，供电供水设施、补植各种园林花木、办公条件改造等</t>
  </si>
  <si>
    <t>营地、硬件设施、建设等</t>
  </si>
  <si>
    <t>执法车辆、电脑、器械等装备</t>
  </si>
  <si>
    <t>按年20一遇洪水设计，200年一遇校核标准建设。主坝溢洪道输水涵改造等</t>
  </si>
  <si>
    <t>按20年一遇洪水设计，200年一遇校核标准建设。主坝溢洪道输水涵改造等</t>
  </si>
  <si>
    <t>按20年一遇洪水设计，200年一遇校核标准建设。主坝、溢洪道、输水涵改造</t>
  </si>
  <si>
    <t>按年30一遇洪水设计，500年一遇校核标准建设。主坝、溢洪道、输水涵改造</t>
  </si>
  <si>
    <t>韩江</t>
  </si>
  <si>
    <t>排涝</t>
  </si>
  <si>
    <t>石窟河</t>
  </si>
  <si>
    <t>十二五期间投资(百万元)</t>
  </si>
  <si>
    <t>“十二五”期间投资(百万元)</t>
  </si>
  <si>
    <t>中央及省</t>
  </si>
  <si>
    <t>所需经费(百万元)</t>
  </si>
  <si>
    <t>已完成(百万元)</t>
  </si>
  <si>
    <t>前期阶段</t>
  </si>
  <si>
    <t>研究内容</t>
  </si>
  <si>
    <t>项目规模</t>
  </si>
  <si>
    <t>续建</t>
  </si>
  <si>
    <t>农业节水、工业节水、城市节水</t>
  </si>
  <si>
    <t>平远县热柘镇</t>
  </si>
  <si>
    <t>五华县大坑水库</t>
  </si>
  <si>
    <t>五华县狗麻塘水库</t>
  </si>
  <si>
    <r>
      <t>2.3m</t>
    </r>
    <r>
      <rPr>
        <vertAlign val="superscript"/>
        <sz val="10"/>
        <rFont val="宋体"/>
        <family val="0"/>
      </rPr>
      <t>3</t>
    </r>
    <r>
      <rPr>
        <sz val="10"/>
        <rFont val="宋体"/>
        <family val="0"/>
      </rPr>
      <t>/s</t>
    </r>
  </si>
  <si>
    <t>梅县扶大高管会</t>
  </si>
  <si>
    <t>五华县河东镇</t>
  </si>
  <si>
    <t>梅县水车镇</t>
  </si>
  <si>
    <t>小密水库</t>
  </si>
  <si>
    <t>大坝加高焙厚、库区征地、移民</t>
  </si>
  <si>
    <t>工程任务</t>
  </si>
  <si>
    <t>建设内容</t>
  </si>
  <si>
    <r>
      <t>总库容(万m</t>
    </r>
    <r>
      <rPr>
        <vertAlign val="superscript"/>
        <sz val="10"/>
        <rFont val="宋体"/>
        <family val="0"/>
      </rPr>
      <t>3</t>
    </r>
    <r>
      <rPr>
        <sz val="10"/>
        <rFont val="宋体"/>
        <family val="0"/>
      </rPr>
      <t>)</t>
    </r>
  </si>
  <si>
    <t>项目名称</t>
  </si>
  <si>
    <t>项目所在河流</t>
  </si>
  <si>
    <t>建设性质</t>
  </si>
  <si>
    <t>建设内容</t>
  </si>
  <si>
    <t>二、可开展前期工作项目    （8宗）</t>
  </si>
  <si>
    <t>全市合计（后备项目424宗）</t>
  </si>
  <si>
    <t>总投资(百万元)</t>
  </si>
  <si>
    <t>梅西水库       管理局</t>
  </si>
  <si>
    <t>梅西、长滩、黄石伦、三门峡水电站</t>
  </si>
  <si>
    <t>梅  县</t>
  </si>
  <si>
    <t>全市合计（171宗）</t>
  </si>
  <si>
    <t>一、可开工建设项目(162宗)</t>
  </si>
  <si>
    <t>兴宁市农村饮水安全工程（17宗）</t>
  </si>
  <si>
    <t>梅县农村饮水安全工程（12宗）</t>
  </si>
  <si>
    <t>平远县农村饮水安全工程（8宗）</t>
  </si>
  <si>
    <t>蕉岭县农村饮水安全工程（1宗）</t>
  </si>
  <si>
    <t>大埔县农村饮水安全工程（6宗）</t>
  </si>
  <si>
    <t>丰顺县农村饮水安全工程（49宗）</t>
  </si>
  <si>
    <t>五华县农村饮水安全工程（52宗）</t>
  </si>
  <si>
    <t>（二）农村饮水安全工程（新增）</t>
  </si>
  <si>
    <t>全市合计（106宗）</t>
  </si>
  <si>
    <t>兴宁市合水水库灌区加固改造工程</t>
  </si>
  <si>
    <t>合水.龙田等11镇</t>
  </si>
  <si>
    <t>恢复灌区7.82万亩水田,增灌5.85万亩经济作物</t>
  </si>
  <si>
    <t>蕉岭县长潭灌区改造工程</t>
  </si>
  <si>
    <t>灌溉</t>
  </si>
  <si>
    <t>五华县益塘水库灌区加固改造工程</t>
  </si>
  <si>
    <t>五华县转水镇</t>
  </si>
  <si>
    <t>干渠长:55.5km，支渠长:831km，渠系建筑物115座</t>
  </si>
  <si>
    <t>梅县石子岭灌区改造工程</t>
  </si>
  <si>
    <t>防渗衬砌，修复或重建渠系建筑物</t>
  </si>
  <si>
    <t>梅县引隆水利灌区加固改造工程</t>
  </si>
  <si>
    <t>梅县隆文、松口镇</t>
  </si>
  <si>
    <t>土方清淤、衬砌、建筑物砼方、砌石方</t>
  </si>
  <si>
    <t>梅县大劲水库灌区加固改造工程</t>
  </si>
  <si>
    <t>丰顺县留隍镇</t>
  </si>
  <si>
    <t>规模  （万m3）</t>
  </si>
  <si>
    <t>干渠长:13km，支渠长:21km，渠系建筑物17座</t>
  </si>
  <si>
    <t>梅江区泮坑灌区高效节水工程</t>
  </si>
  <si>
    <t>兴宁市坪田水库灌区改造工程</t>
  </si>
  <si>
    <t>兴宁市东湖水库灌区改造工程</t>
  </si>
  <si>
    <t>干渠防渗、渠系建筑物完善配套等</t>
  </si>
  <si>
    <t>兴宁市德水寨水库灌区改造工程</t>
  </si>
  <si>
    <t>兴宁市邹洞水库灌区改造工程</t>
  </si>
  <si>
    <t>梅县石扇镇高效节水灌溉示范项目</t>
  </si>
  <si>
    <t>梅县石扇镇三坑村、新东村</t>
  </si>
  <si>
    <t>大埔县西湖湿地公园</t>
  </si>
  <si>
    <t>大埔县城饮用水源保护工程</t>
  </si>
  <si>
    <t>丰顺县埔河抽水站水源保护工程</t>
  </si>
  <si>
    <t>新建</t>
  </si>
  <si>
    <t>新建</t>
  </si>
  <si>
    <t>丰顺县华亭水库水源保护工程</t>
  </si>
  <si>
    <t>五华县</t>
  </si>
  <si>
    <t>韩江</t>
  </si>
  <si>
    <t>蕉州河</t>
  </si>
  <si>
    <t>项目总投资(百万元)</t>
  </si>
  <si>
    <t>一、可开工建设项目（37宗）</t>
  </si>
  <si>
    <t>江南污水处理厂二期工程及配套截输污管网工程</t>
  </si>
  <si>
    <t>梅江区</t>
  </si>
  <si>
    <t>韩江</t>
  </si>
  <si>
    <t>梅江</t>
  </si>
  <si>
    <t>新建</t>
  </si>
  <si>
    <t>污水处理厂、配套截流输污管网工程</t>
  </si>
  <si>
    <t>5万t/d</t>
  </si>
  <si>
    <t>兴宁市污水处理厂二期</t>
  </si>
  <si>
    <t>污水处理厂及其配套设施</t>
  </si>
  <si>
    <t>2.5万t/d</t>
  </si>
  <si>
    <t>梅县新城污水处理厂二期</t>
  </si>
  <si>
    <t>平远县污水处理厂二期</t>
  </si>
  <si>
    <t>1.0万t/d</t>
  </si>
  <si>
    <t>梅江区长沙水土保持监测站</t>
  </si>
  <si>
    <t>办公楼及观测设备</t>
  </si>
  <si>
    <t>建筑面积400平方米</t>
  </si>
  <si>
    <t>小型</t>
  </si>
  <si>
    <t>成果表6-4                梅州市科研教育水利政策法规投资概算表</t>
  </si>
  <si>
    <t>梅县松源河松源段治理工程</t>
  </si>
  <si>
    <t>兴宁市罗岗河堤防加固工程</t>
  </si>
  <si>
    <t>蕉岭县柚树河（蕉岭段）治理工程</t>
  </si>
  <si>
    <t>平远县柚树河热柘堤防加固工程</t>
  </si>
  <si>
    <t>梅江区</t>
  </si>
  <si>
    <t>梅江</t>
  </si>
  <si>
    <t>2.4万t/d</t>
  </si>
  <si>
    <t>蕉岭县</t>
  </si>
  <si>
    <t>石窟河</t>
  </si>
  <si>
    <t>1.8万t/d</t>
  </si>
  <si>
    <t>兴宁市</t>
  </si>
  <si>
    <t>汀江</t>
  </si>
  <si>
    <t>平远县工业园污水处理厂</t>
  </si>
  <si>
    <t>1.2万t/d</t>
  </si>
  <si>
    <t>大埔县工业园污水处理厂</t>
  </si>
  <si>
    <t>丰顺县工业园污水处理厂</t>
  </si>
  <si>
    <t>兴宁市罗岗镇污水处理厂</t>
  </si>
  <si>
    <t>0.5-1万t/d</t>
  </si>
  <si>
    <t>兴宁市叶塘镇污水处理厂</t>
  </si>
  <si>
    <t>污水处理厂及其配套设施</t>
  </si>
  <si>
    <t>大埔县高陂镇桃花堤加固工程</t>
  </si>
  <si>
    <t>大埔县高陂镇苦竹堤加固工程</t>
  </si>
  <si>
    <t>大龙华田东、大田段新建堤围1.8km、北溪段新建堤围1.5km、官桂段新建堤围2km、长布段新建堤围2.8km、河道清淤</t>
  </si>
  <si>
    <t>新建堤防20公里；治理河道18公里</t>
  </si>
  <si>
    <t>新建堤防18公里；治理河道18公里</t>
  </si>
  <si>
    <t>新建堤防15公里；治理河道15公里</t>
  </si>
  <si>
    <t>河道整治、护滩、清淤长度9公里，河道清淤疏浚3公里，新建穿堤建筑物40个，新建堤防、护岸11个</t>
  </si>
  <si>
    <t>船舶停靠码头及训练基地设施</t>
  </si>
  <si>
    <t>水土流失监测</t>
  </si>
  <si>
    <t>重点流域水保治理</t>
  </si>
  <si>
    <t>建谷坊、植树等</t>
  </si>
  <si>
    <t>工程措施、生物措施</t>
  </si>
  <si>
    <t>按二十年一遇标准建设堤围、电排1座、涵闸1个</t>
  </si>
  <si>
    <t>按二十年一遇标准建设堤围、电排2座、涵闸2座</t>
  </si>
  <si>
    <t>按五十年一遇标准建设堤围、电排4座、涵闸15个</t>
  </si>
  <si>
    <t>按二十年一遇标准建设堤围、电排1座、涵闸1座</t>
  </si>
  <si>
    <t>4km</t>
  </si>
  <si>
    <t>8km</t>
  </si>
  <si>
    <t>浆砌石护岸、清淤</t>
  </si>
  <si>
    <t>粘土填筑</t>
  </si>
  <si>
    <t>重力式挡土墙</t>
  </si>
  <si>
    <t>大埔县茶阳镇</t>
  </si>
  <si>
    <t>改造</t>
  </si>
  <si>
    <t>水源水库、水厂网</t>
  </si>
  <si>
    <t>梅江二级支流安美</t>
  </si>
  <si>
    <t>300吨/日</t>
  </si>
  <si>
    <t>梅江一级支流坑尾村小桑水</t>
  </si>
  <si>
    <t>600吨/日</t>
  </si>
  <si>
    <t>梅江二级支流蕉林坑及仙人石</t>
  </si>
  <si>
    <t>480吨/日</t>
  </si>
  <si>
    <t>3300吨/日</t>
  </si>
  <si>
    <t>梅江二级支流明山</t>
  </si>
  <si>
    <t>梅江二级支流龙坑</t>
  </si>
  <si>
    <t>250吨/日</t>
  </si>
  <si>
    <t>200吨/日</t>
  </si>
  <si>
    <t>梅江二级支流红树塘</t>
  </si>
  <si>
    <t>500吨/日</t>
  </si>
  <si>
    <t>梅江二级支流瑶青坑尾</t>
  </si>
  <si>
    <t>梅潭河</t>
  </si>
  <si>
    <t>除险加固</t>
  </si>
  <si>
    <t>重点流域水保治理</t>
  </si>
  <si>
    <t>应用人工湿地污水处理技术，使排出的污水经过污水处理厂的人工湿地污水处理后，排放的水质不会造成再次污染，环境得到良好改善</t>
  </si>
  <si>
    <t>大埔县陂村陂寨灌区</t>
  </si>
  <si>
    <t>大埔县乌槎灌区</t>
  </si>
  <si>
    <t>大埔县北塘灌区</t>
  </si>
  <si>
    <t>韩江梅江沿岸重点堤围除险加固</t>
  </si>
  <si>
    <t>180km</t>
  </si>
  <si>
    <t>二、可开工建设项目（3宗）</t>
  </si>
  <si>
    <t>兴宁市宁江沿岸堤防除险加固工程</t>
  </si>
  <si>
    <t>河堤加固达标</t>
  </si>
  <si>
    <t>五华县琴江（水寨河东段）治理工程</t>
  </si>
  <si>
    <t>河道疏浚清淤长度11.5km，新建及加固堤防6.5km，新建及改建穿堤建筑物10座。</t>
  </si>
  <si>
    <t>6.5km</t>
  </si>
  <si>
    <t>按五十年一遇标准建设堤围、电排1座、涵闸3座</t>
  </si>
  <si>
    <t>5km</t>
  </si>
  <si>
    <t>梅县松口堤</t>
  </si>
  <si>
    <t>梅县松口镇</t>
  </si>
  <si>
    <t>按二十年一遇标准建设堤围、电排6座、涵闸9个</t>
  </si>
  <si>
    <t>15km</t>
  </si>
  <si>
    <t>梅南官径堤</t>
  </si>
  <si>
    <t>梅县梅南镇</t>
  </si>
  <si>
    <t>按二十年一遇标准建设堤围、电排1座、涵闸1个</t>
  </si>
  <si>
    <t>3.54km</t>
  </si>
  <si>
    <t>水车大堤（含寨下堤）</t>
  </si>
  <si>
    <t>梅县水车镇</t>
  </si>
  <si>
    <t>按二十年一遇标准建设堤围、电排2座、涵闸2座</t>
  </si>
  <si>
    <t>11.65km</t>
  </si>
  <si>
    <t>梅县丙村堤</t>
  </si>
  <si>
    <t>梅县丙村镇</t>
  </si>
  <si>
    <t>按五十年一遇标准建设堤围、电排4座、涵闸15个</t>
  </si>
  <si>
    <t>14.53km</t>
  </si>
  <si>
    <t>畲江公和堤</t>
  </si>
  <si>
    <t>按五十年一遇标准建设堤围、电排1座、涵闸1个</t>
  </si>
  <si>
    <t>2.7km</t>
  </si>
  <si>
    <t>雁洋大堤</t>
  </si>
  <si>
    <t>梅县雁洋镇</t>
  </si>
  <si>
    <t>堤围标准五十年一遇、</t>
  </si>
  <si>
    <t>13.8km</t>
  </si>
  <si>
    <t>雁洋永沙堤</t>
  </si>
  <si>
    <t>按五十年一遇标准建设堤围、电排2座、涵闸2个</t>
  </si>
  <si>
    <t>18.89km</t>
  </si>
  <si>
    <t>程江长滩堤</t>
  </si>
  <si>
    <t>2.1km</t>
  </si>
  <si>
    <t>松口官坪堤</t>
  </si>
  <si>
    <t>按二十年一遇标准建设堤围、电排1座、涵闸1座</t>
  </si>
  <si>
    <t>1.6km</t>
  </si>
  <si>
    <t>畲江联江堤</t>
  </si>
  <si>
    <t>畲江镇梅县</t>
  </si>
  <si>
    <t>1.5km</t>
  </si>
  <si>
    <t>畲江新彰堤</t>
  </si>
  <si>
    <t>5.6km</t>
  </si>
  <si>
    <t>平远县河头河治理工程</t>
  </si>
  <si>
    <t>新建护岸、堤防、穿堤建筑物、清淤、清障等</t>
  </si>
  <si>
    <t>平远县柚树河治理工程</t>
  </si>
  <si>
    <t>三、可开展前期工作项目（37宗）</t>
  </si>
  <si>
    <t>四、后备项目（16宗）</t>
  </si>
  <si>
    <t>39.8km</t>
  </si>
  <si>
    <t>全市可开工建设项目（46宗）</t>
  </si>
  <si>
    <t>瑶勤坑山洪沟治理工程</t>
  </si>
  <si>
    <r>
      <t>修筑护岸堤防长</t>
    </r>
    <r>
      <rPr>
        <sz val="10"/>
        <rFont val="Times New Roman"/>
        <family val="1"/>
      </rPr>
      <t>5km</t>
    </r>
    <r>
      <rPr>
        <sz val="10"/>
        <rFont val="宋体"/>
        <family val="0"/>
      </rPr>
      <t>，清淤疏浚河道长</t>
    </r>
    <r>
      <rPr>
        <sz val="10"/>
        <rFont val="Times New Roman"/>
        <family val="1"/>
      </rPr>
      <t>2km</t>
    </r>
    <r>
      <rPr>
        <sz val="10"/>
        <rFont val="宋体"/>
        <family val="0"/>
      </rPr>
      <t>，排洪渠</t>
    </r>
    <r>
      <rPr>
        <sz val="10"/>
        <rFont val="Times New Roman"/>
        <family val="1"/>
      </rPr>
      <t>2.5km</t>
    </r>
    <r>
      <rPr>
        <sz val="10"/>
        <rFont val="宋体"/>
        <family val="0"/>
      </rPr>
      <t>。</t>
    </r>
  </si>
  <si>
    <t>大山背山洪沟治理工程</t>
  </si>
  <si>
    <r>
      <t>修筑护岸堤防长</t>
    </r>
    <r>
      <rPr>
        <sz val="10"/>
        <rFont val="Times New Roman"/>
        <family val="1"/>
      </rPr>
      <t>3km</t>
    </r>
    <r>
      <rPr>
        <sz val="10"/>
        <rFont val="宋体"/>
        <family val="0"/>
      </rPr>
      <t>，清淤疏浚河道长</t>
    </r>
    <r>
      <rPr>
        <sz val="10"/>
        <rFont val="Times New Roman"/>
        <family val="1"/>
      </rPr>
      <t>1km</t>
    </r>
    <r>
      <rPr>
        <sz val="10"/>
        <rFont val="宋体"/>
        <family val="0"/>
      </rPr>
      <t>，排洪渠</t>
    </r>
    <r>
      <rPr>
        <sz val="10"/>
        <rFont val="Times New Roman"/>
        <family val="1"/>
      </rPr>
      <t>1km</t>
    </r>
    <r>
      <rPr>
        <sz val="10"/>
        <rFont val="宋体"/>
        <family val="0"/>
      </rPr>
      <t>。</t>
    </r>
  </si>
  <si>
    <t>程江上官塘段治理工程</t>
  </si>
  <si>
    <r>
      <t>修筑护岸堤防长</t>
    </r>
    <r>
      <rPr>
        <sz val="10"/>
        <rFont val="Times New Roman"/>
        <family val="1"/>
      </rPr>
      <t>6km</t>
    </r>
    <r>
      <rPr>
        <sz val="10"/>
        <rFont val="宋体"/>
        <family val="0"/>
      </rPr>
      <t>，清淤疏浚河道长</t>
    </r>
    <r>
      <rPr>
        <sz val="10"/>
        <rFont val="Times New Roman"/>
        <family val="1"/>
      </rPr>
      <t>4km</t>
    </r>
    <r>
      <rPr>
        <sz val="10"/>
        <rFont val="宋体"/>
        <family val="0"/>
      </rPr>
      <t>，排洪渠</t>
    </r>
    <r>
      <rPr>
        <sz val="10"/>
        <rFont val="Times New Roman"/>
        <family val="1"/>
      </rPr>
      <t>1km</t>
    </r>
    <r>
      <rPr>
        <sz val="10"/>
        <rFont val="宋体"/>
        <family val="0"/>
      </rPr>
      <t>。</t>
    </r>
  </si>
  <si>
    <t>梅江区山洪灾害防治非工程措施</t>
  </si>
  <si>
    <t>加密雨量、水文测站、开发预警软件、安装预警终端设施等</t>
  </si>
  <si>
    <t>雨量、水位监测站建设，信息汇集与查询，预警系统，宣传栏、警示牌、撤离路线图、培训等。</t>
  </si>
  <si>
    <t>梅江区扎田水山洪沟治理工程</t>
  </si>
  <si>
    <r>
      <t>修筑护岸堤防长</t>
    </r>
    <r>
      <rPr>
        <sz val="10"/>
        <rFont val="Times New Roman"/>
        <family val="1"/>
      </rPr>
      <t>3.2km</t>
    </r>
    <r>
      <rPr>
        <sz val="10"/>
        <rFont val="宋体"/>
        <family val="0"/>
      </rPr>
      <t>，清淤疏浚河道长</t>
    </r>
    <r>
      <rPr>
        <sz val="10"/>
        <rFont val="Times New Roman"/>
        <family val="1"/>
      </rPr>
      <t>27.5km</t>
    </r>
    <r>
      <rPr>
        <sz val="10"/>
        <rFont val="宋体"/>
        <family val="0"/>
      </rPr>
      <t>，排洪渠</t>
    </r>
    <r>
      <rPr>
        <sz val="10"/>
        <rFont val="Times New Roman"/>
        <family val="1"/>
      </rPr>
      <t>2km</t>
    </r>
    <r>
      <rPr>
        <sz val="10"/>
        <rFont val="宋体"/>
        <family val="0"/>
      </rPr>
      <t>。</t>
    </r>
  </si>
  <si>
    <t>梅江区小密水山洪沟治理工程</t>
  </si>
  <si>
    <r>
      <t>修筑护岸堤防长</t>
    </r>
    <r>
      <rPr>
        <sz val="10"/>
        <rFont val="Times New Roman"/>
        <family val="1"/>
      </rPr>
      <t>2.5km</t>
    </r>
    <r>
      <rPr>
        <sz val="10"/>
        <rFont val="宋体"/>
        <family val="0"/>
      </rPr>
      <t>，清淤疏浚河道长</t>
    </r>
    <r>
      <rPr>
        <sz val="10"/>
        <rFont val="Times New Roman"/>
        <family val="1"/>
      </rPr>
      <t>11km</t>
    </r>
    <r>
      <rPr>
        <sz val="10"/>
        <rFont val="宋体"/>
        <family val="0"/>
      </rPr>
      <t>，排洪渠</t>
    </r>
    <r>
      <rPr>
        <sz val="10"/>
        <rFont val="Times New Roman"/>
        <family val="1"/>
      </rPr>
      <t>1.5km</t>
    </r>
    <r>
      <rPr>
        <sz val="10"/>
        <rFont val="宋体"/>
        <family val="0"/>
      </rPr>
      <t>。</t>
    </r>
  </si>
  <si>
    <t>梅江区泮坑水山洪沟治理工程</t>
  </si>
  <si>
    <r>
      <t>修筑护岸堤防长</t>
    </r>
    <r>
      <rPr>
        <sz val="10"/>
        <rFont val="Times New Roman"/>
        <family val="1"/>
      </rPr>
      <t>2km</t>
    </r>
    <r>
      <rPr>
        <sz val="10"/>
        <rFont val="宋体"/>
        <family val="0"/>
      </rPr>
      <t>，清淤疏浚河道长</t>
    </r>
    <r>
      <rPr>
        <sz val="10"/>
        <rFont val="Times New Roman"/>
        <family val="1"/>
      </rPr>
      <t>5km</t>
    </r>
    <r>
      <rPr>
        <sz val="10"/>
        <rFont val="宋体"/>
        <family val="0"/>
      </rPr>
      <t>，排洪渠</t>
    </r>
    <r>
      <rPr>
        <sz val="10"/>
        <rFont val="Times New Roman"/>
        <family val="1"/>
      </rPr>
      <t>1km</t>
    </r>
    <r>
      <rPr>
        <sz val="10"/>
        <rFont val="宋体"/>
        <family val="0"/>
      </rPr>
      <t>。</t>
    </r>
  </si>
  <si>
    <t>兴宁市山洪灾害防治非工程措施</t>
  </si>
  <si>
    <t>防御山洪灾害、减少人员伤亡</t>
  </si>
  <si>
    <t>兴宁市凉溪水山洪沟治理工程</t>
  </si>
  <si>
    <r>
      <t>修筑护岸及堤防长</t>
    </r>
    <r>
      <rPr>
        <sz val="10"/>
        <rFont val="Times New Roman"/>
        <family val="1"/>
      </rPr>
      <t>10km</t>
    </r>
    <r>
      <rPr>
        <sz val="10"/>
        <rFont val="宋体"/>
        <family val="0"/>
      </rPr>
      <t>，清淤疏浚河道长</t>
    </r>
    <r>
      <rPr>
        <sz val="10"/>
        <rFont val="Times New Roman"/>
        <family val="1"/>
      </rPr>
      <t>16km</t>
    </r>
    <r>
      <rPr>
        <sz val="10"/>
        <rFont val="宋体"/>
        <family val="0"/>
      </rPr>
      <t>，排洪渠</t>
    </r>
    <r>
      <rPr>
        <sz val="10"/>
        <rFont val="Times New Roman"/>
        <family val="1"/>
      </rPr>
      <t>13km</t>
    </r>
    <r>
      <rPr>
        <sz val="10"/>
        <rFont val="宋体"/>
        <family val="0"/>
      </rPr>
      <t>。</t>
    </r>
  </si>
  <si>
    <t>兴宁市永和水山洪沟治理工程</t>
  </si>
  <si>
    <r>
      <t>修筑护岸及堤防长</t>
    </r>
    <r>
      <rPr>
        <sz val="10"/>
        <rFont val="Times New Roman"/>
        <family val="1"/>
      </rPr>
      <t>13km</t>
    </r>
    <r>
      <rPr>
        <sz val="10"/>
        <rFont val="宋体"/>
        <family val="0"/>
      </rPr>
      <t>，清淤疏浚河道长</t>
    </r>
    <r>
      <rPr>
        <sz val="10"/>
        <rFont val="Times New Roman"/>
        <family val="1"/>
      </rPr>
      <t>17km</t>
    </r>
    <r>
      <rPr>
        <sz val="10"/>
        <rFont val="宋体"/>
        <family val="0"/>
      </rPr>
      <t>，排洪渠</t>
    </r>
    <r>
      <rPr>
        <sz val="10"/>
        <rFont val="Times New Roman"/>
        <family val="1"/>
      </rPr>
      <t>15km</t>
    </r>
    <r>
      <rPr>
        <sz val="10"/>
        <rFont val="宋体"/>
        <family val="0"/>
      </rPr>
      <t>。</t>
    </r>
  </si>
  <si>
    <t>兴宁市和山水山洪沟治理工程</t>
  </si>
  <si>
    <r>
      <t>修筑护岸及堤防长</t>
    </r>
    <r>
      <rPr>
        <sz val="10"/>
        <rFont val="Times New Roman"/>
        <family val="1"/>
      </rPr>
      <t>14km</t>
    </r>
    <r>
      <rPr>
        <sz val="10"/>
        <rFont val="宋体"/>
        <family val="0"/>
      </rPr>
      <t>，清淤疏浚河道长</t>
    </r>
    <r>
      <rPr>
        <sz val="10"/>
        <rFont val="Times New Roman"/>
        <family val="1"/>
      </rPr>
      <t>15km</t>
    </r>
    <r>
      <rPr>
        <sz val="10"/>
        <rFont val="宋体"/>
        <family val="0"/>
      </rPr>
      <t>，排洪渠</t>
    </r>
    <r>
      <rPr>
        <sz val="10"/>
        <rFont val="Times New Roman"/>
        <family val="1"/>
      </rPr>
      <t>13.2km</t>
    </r>
    <r>
      <rPr>
        <sz val="10"/>
        <rFont val="宋体"/>
        <family val="0"/>
      </rPr>
      <t>。</t>
    </r>
  </si>
  <si>
    <t>兴宁市径心水山洪沟治理工程</t>
  </si>
  <si>
    <r>
      <t>修筑护岸及堤防长</t>
    </r>
    <r>
      <rPr>
        <sz val="10"/>
        <rFont val="Times New Roman"/>
        <family val="1"/>
      </rPr>
      <t>10km</t>
    </r>
    <r>
      <rPr>
        <sz val="10"/>
        <rFont val="宋体"/>
        <family val="0"/>
      </rPr>
      <t>，清淤疏浚河道长</t>
    </r>
    <r>
      <rPr>
        <sz val="10"/>
        <rFont val="Times New Roman"/>
        <family val="1"/>
      </rPr>
      <t>10km</t>
    </r>
    <r>
      <rPr>
        <sz val="10"/>
        <rFont val="宋体"/>
        <family val="0"/>
      </rPr>
      <t>，排洪渠</t>
    </r>
    <r>
      <rPr>
        <sz val="10"/>
        <rFont val="Times New Roman"/>
        <family val="1"/>
      </rPr>
      <t>12.6km</t>
    </r>
    <r>
      <rPr>
        <sz val="10"/>
        <rFont val="宋体"/>
        <family val="0"/>
      </rPr>
      <t>。</t>
    </r>
  </si>
  <si>
    <t>兴宁市朱坑水山洪沟治理工程</t>
  </si>
  <si>
    <r>
      <t>修筑护岸及堤防长</t>
    </r>
    <r>
      <rPr>
        <sz val="10"/>
        <rFont val="Times New Roman"/>
        <family val="1"/>
      </rPr>
      <t>9.5km</t>
    </r>
    <r>
      <rPr>
        <sz val="10"/>
        <rFont val="宋体"/>
        <family val="0"/>
      </rPr>
      <t>，清淤疏浚河道长</t>
    </r>
    <r>
      <rPr>
        <sz val="10"/>
        <rFont val="Times New Roman"/>
        <family val="1"/>
      </rPr>
      <t>13km</t>
    </r>
    <r>
      <rPr>
        <sz val="10"/>
        <rFont val="宋体"/>
        <family val="0"/>
      </rPr>
      <t>，排洪渠</t>
    </r>
    <r>
      <rPr>
        <sz val="10"/>
        <rFont val="Times New Roman"/>
        <family val="1"/>
      </rPr>
      <t>12km</t>
    </r>
    <r>
      <rPr>
        <sz val="10"/>
        <rFont val="宋体"/>
        <family val="0"/>
      </rPr>
      <t>。</t>
    </r>
  </si>
  <si>
    <t>梅县山洪灾害防治非工程措施</t>
  </si>
  <si>
    <t>水雨情监测子系统（加密雨量、水文测站）、信息汇集与预警平台（开发预警软件）、预警子系统（安装预警终端设施，如预警无线广播等）、编制预案和宣传培训</t>
  </si>
  <si>
    <t>梅县溪西水山洪沟治理</t>
  </si>
  <si>
    <t>梅县琴江水山洪沟治理</t>
  </si>
  <si>
    <t>梅县南口水山洪沟治理</t>
  </si>
  <si>
    <t>梅县大和水山洪沟治理</t>
  </si>
  <si>
    <t>梅县周溪河山洪沟治理</t>
  </si>
  <si>
    <t>平远县樟稔河八尺段山洪沟治理</t>
  </si>
  <si>
    <t>平远县八尺镇</t>
  </si>
  <si>
    <r>
      <t>迁安人口4500人，面积2.25km</t>
    </r>
    <r>
      <rPr>
        <vertAlign val="superscript"/>
        <sz val="10"/>
        <rFont val="宋体"/>
        <family val="0"/>
      </rPr>
      <t>2</t>
    </r>
    <r>
      <rPr>
        <sz val="10"/>
        <rFont val="宋体"/>
        <family val="0"/>
      </rPr>
      <t>，蓄洪量800万m</t>
    </r>
    <r>
      <rPr>
        <vertAlign val="superscript"/>
        <sz val="10"/>
        <rFont val="宋体"/>
        <family val="0"/>
      </rPr>
      <t>3</t>
    </r>
  </si>
  <si>
    <t>南山行蓄洪区</t>
  </si>
  <si>
    <r>
      <t>迁安人口3600人，面积0.9km</t>
    </r>
    <r>
      <rPr>
        <vertAlign val="superscript"/>
        <sz val="10"/>
        <rFont val="宋体"/>
        <family val="0"/>
      </rPr>
      <t>2</t>
    </r>
    <r>
      <rPr>
        <sz val="10"/>
        <rFont val="宋体"/>
        <family val="0"/>
      </rPr>
      <t>，蓄洪量400万m</t>
    </r>
    <r>
      <rPr>
        <vertAlign val="superscript"/>
        <sz val="10"/>
        <rFont val="宋体"/>
        <family val="0"/>
      </rPr>
      <t>3</t>
    </r>
  </si>
  <si>
    <t>山洪灾害防治非工程措施</t>
  </si>
  <si>
    <t>雨量站、水文站、编制预案、宣传培训、库区绿化</t>
  </si>
  <si>
    <t>95710公顷</t>
  </si>
  <si>
    <t>山洪灾害防治工程措施</t>
  </si>
  <si>
    <t>雷公坑砼重力坝水库</t>
  </si>
  <si>
    <t>小（一）型</t>
  </si>
  <si>
    <t>应急抗旱新建水库工程</t>
  </si>
  <si>
    <t>筑坝及附属设施</t>
  </si>
  <si>
    <t>小（一）型9宗</t>
  </si>
  <si>
    <t>应急抗旱新建水井工程</t>
  </si>
  <si>
    <t>钻井及附属设施</t>
  </si>
  <si>
    <t>32宗</t>
  </si>
  <si>
    <t>应急抗旱新建引水工程</t>
  </si>
  <si>
    <t>筑陂、建水池、架水管</t>
  </si>
  <si>
    <t>县三防指挥中心大楼及其办公现代化</t>
  </si>
  <si>
    <t>新建一座指挥中心大楼,办公现代化建设</t>
  </si>
  <si>
    <t>建筑面积3000平方米</t>
  </si>
  <si>
    <t>小一型水库和石窟河流水文站自动化遥测遥控系统</t>
  </si>
  <si>
    <t>自动化水文站</t>
  </si>
  <si>
    <t>11座自动化水文站</t>
  </si>
  <si>
    <t>可行性研究阶段</t>
  </si>
  <si>
    <t>改造现有灌溉工程项目</t>
  </si>
  <si>
    <t>灌溉面积5.05万亩</t>
  </si>
  <si>
    <t>梅县中坑水库</t>
  </si>
  <si>
    <t>周溪河支流</t>
  </si>
  <si>
    <t>除险加固，主要实施完善前坡砼护坡，重建反滤及排水设施，维修溢洪道，维修涵头，更换启闭设施</t>
  </si>
  <si>
    <t>梅县书坑水库</t>
  </si>
  <si>
    <t>梅江石书河</t>
  </si>
  <si>
    <t>梅县陂头坑水库</t>
  </si>
  <si>
    <t>除险加固:坝体灌浆，前坡砼护坡</t>
  </si>
  <si>
    <t>除险加固,降低坝体堆石，对坝体进行灌浆，浇筑坝顶混凝土护面</t>
  </si>
  <si>
    <t>三类坝</t>
  </si>
  <si>
    <t>梅县、大埔县</t>
  </si>
  <si>
    <r>
      <t>修筑护岸及堤防长</t>
    </r>
    <r>
      <rPr>
        <sz val="10"/>
        <rFont val="Times New Roman"/>
        <family val="1"/>
      </rPr>
      <t>5km</t>
    </r>
    <r>
      <rPr>
        <sz val="10"/>
        <rFont val="宋体"/>
        <family val="0"/>
      </rPr>
      <t>，清淤疏浚河道长</t>
    </r>
    <r>
      <rPr>
        <sz val="10"/>
        <rFont val="Times New Roman"/>
        <family val="1"/>
      </rPr>
      <t>4km</t>
    </r>
  </si>
  <si>
    <t>大埔县梅潭河山洪沟治理工程</t>
  </si>
  <si>
    <r>
      <t>修筑护岸及堤防长</t>
    </r>
    <r>
      <rPr>
        <sz val="10"/>
        <rFont val="Times New Roman"/>
        <family val="1"/>
      </rPr>
      <t>1.3km</t>
    </r>
    <r>
      <rPr>
        <sz val="10"/>
        <rFont val="宋体"/>
        <family val="0"/>
      </rPr>
      <t>，清淤疏浚河道长</t>
    </r>
    <r>
      <rPr>
        <sz val="10"/>
        <rFont val="Times New Roman"/>
        <family val="1"/>
      </rPr>
      <t>3km</t>
    </r>
    <r>
      <rPr>
        <sz val="10"/>
        <rFont val="宋体"/>
        <family val="0"/>
      </rPr>
      <t>。</t>
    </r>
  </si>
  <si>
    <t>大埔县葵坑水山洪沟治理工程</t>
  </si>
  <si>
    <r>
      <t>修筑护岸及堤防长</t>
    </r>
    <r>
      <rPr>
        <sz val="10"/>
        <rFont val="Times New Roman"/>
        <family val="1"/>
      </rPr>
      <t>3km</t>
    </r>
    <r>
      <rPr>
        <sz val="10"/>
        <rFont val="宋体"/>
        <family val="0"/>
      </rPr>
      <t>，清淤疏浚河道长</t>
    </r>
    <r>
      <rPr>
        <sz val="10"/>
        <rFont val="Times New Roman"/>
        <family val="1"/>
      </rPr>
      <t>2km</t>
    </r>
    <r>
      <rPr>
        <sz val="10"/>
        <rFont val="宋体"/>
        <family val="0"/>
      </rPr>
      <t>，排洪渠</t>
    </r>
    <r>
      <rPr>
        <sz val="10"/>
        <rFont val="Times New Roman"/>
        <family val="1"/>
      </rPr>
      <t>15km</t>
    </r>
    <r>
      <rPr>
        <sz val="10"/>
        <rFont val="宋体"/>
        <family val="0"/>
      </rPr>
      <t>。</t>
    </r>
  </si>
  <si>
    <t>大埔县双坑水山洪沟治理工程</t>
  </si>
  <si>
    <r>
      <t>修筑护岸及堤防长</t>
    </r>
    <r>
      <rPr>
        <sz val="10"/>
        <rFont val="Times New Roman"/>
        <family val="1"/>
      </rPr>
      <t>2km</t>
    </r>
    <r>
      <rPr>
        <sz val="10"/>
        <rFont val="宋体"/>
        <family val="0"/>
      </rPr>
      <t>，清淤疏浚河道长</t>
    </r>
    <r>
      <rPr>
        <sz val="10"/>
        <rFont val="Times New Roman"/>
        <family val="1"/>
      </rPr>
      <t>5km</t>
    </r>
    <r>
      <rPr>
        <sz val="10"/>
        <rFont val="宋体"/>
        <family val="0"/>
      </rPr>
      <t>，排洪渠</t>
    </r>
    <r>
      <rPr>
        <sz val="10"/>
        <rFont val="Times New Roman"/>
        <family val="1"/>
      </rPr>
      <t>10km</t>
    </r>
    <r>
      <rPr>
        <sz val="10"/>
        <rFont val="宋体"/>
        <family val="0"/>
      </rPr>
      <t>。</t>
    </r>
  </si>
  <si>
    <t>大埔县漳溪河山洪沟治理工程</t>
  </si>
  <si>
    <r>
      <t>修筑护岸及堤防长</t>
    </r>
    <r>
      <rPr>
        <sz val="10"/>
        <rFont val="Times New Roman"/>
        <family val="1"/>
      </rPr>
      <t>3km</t>
    </r>
    <r>
      <rPr>
        <sz val="10"/>
        <rFont val="宋体"/>
        <family val="0"/>
      </rPr>
      <t>，清淤疏浚河道长</t>
    </r>
    <r>
      <rPr>
        <sz val="10"/>
        <rFont val="Times New Roman"/>
        <family val="1"/>
      </rPr>
      <t>2km</t>
    </r>
  </si>
  <si>
    <t>丰顺县山洪灾害防治非工程措施</t>
  </si>
  <si>
    <t>丰顺榕江北河山洪沟治理工程</t>
  </si>
  <si>
    <t>丰顺县北斗、汤坑、汤南</t>
  </si>
  <si>
    <r>
      <t>修筑护岸及堤防长</t>
    </r>
    <r>
      <rPr>
        <sz val="10"/>
        <rFont val="Times New Roman"/>
        <family val="1"/>
      </rPr>
      <t>13.3km</t>
    </r>
    <r>
      <rPr>
        <sz val="10"/>
        <rFont val="宋体"/>
        <family val="0"/>
      </rPr>
      <t>，清淤疏浚河道长</t>
    </r>
    <r>
      <rPr>
        <sz val="10"/>
        <rFont val="Times New Roman"/>
        <family val="1"/>
      </rPr>
      <t>33.3km</t>
    </r>
    <r>
      <rPr>
        <sz val="10"/>
        <rFont val="宋体"/>
        <family val="0"/>
      </rPr>
      <t>，排洪渠</t>
    </r>
    <r>
      <rPr>
        <sz val="10"/>
        <rFont val="Times New Roman"/>
        <family val="1"/>
      </rPr>
      <t>0.9km</t>
    </r>
    <r>
      <rPr>
        <sz val="10"/>
        <rFont val="宋体"/>
        <family val="0"/>
      </rPr>
      <t>。</t>
    </r>
  </si>
  <si>
    <t>丰顺县龙车溪山洪沟治理工程</t>
  </si>
  <si>
    <t>丰顺县汤西、埔寨、汤南</t>
  </si>
  <si>
    <r>
      <t>修筑护岸及堤防长</t>
    </r>
    <r>
      <rPr>
        <sz val="10"/>
        <rFont val="Times New Roman"/>
        <family val="1"/>
      </rPr>
      <t>10.4km</t>
    </r>
    <r>
      <rPr>
        <sz val="10"/>
        <rFont val="宋体"/>
        <family val="0"/>
      </rPr>
      <t>，清淤疏浚河道长</t>
    </r>
    <r>
      <rPr>
        <sz val="10"/>
        <rFont val="Times New Roman"/>
        <family val="1"/>
      </rPr>
      <t>18.6km</t>
    </r>
    <r>
      <rPr>
        <sz val="10"/>
        <rFont val="宋体"/>
        <family val="0"/>
      </rPr>
      <t>，排洪渠</t>
    </r>
    <r>
      <rPr>
        <sz val="10"/>
        <rFont val="Times New Roman"/>
        <family val="1"/>
      </rPr>
      <t>0.5km</t>
    </r>
    <r>
      <rPr>
        <sz val="10"/>
        <rFont val="宋体"/>
        <family val="0"/>
      </rPr>
      <t>。</t>
    </r>
  </si>
  <si>
    <t>丰顺县南礤溪山洪沟治理工程</t>
  </si>
  <si>
    <r>
      <t>修筑护岸及堤防长</t>
    </r>
    <r>
      <rPr>
        <sz val="10"/>
        <rFont val="Times New Roman"/>
        <family val="1"/>
      </rPr>
      <t>5.5km</t>
    </r>
    <r>
      <rPr>
        <sz val="10"/>
        <rFont val="宋体"/>
        <family val="0"/>
      </rPr>
      <t>，清淤疏浚河道长</t>
    </r>
    <r>
      <rPr>
        <sz val="10"/>
        <rFont val="Times New Roman"/>
        <family val="1"/>
      </rPr>
      <t>8.5km</t>
    </r>
    <r>
      <rPr>
        <sz val="10"/>
        <rFont val="宋体"/>
        <family val="0"/>
      </rPr>
      <t>，排洪渠</t>
    </r>
    <r>
      <rPr>
        <sz val="10"/>
        <rFont val="Times New Roman"/>
        <family val="1"/>
      </rPr>
      <t>0.5km</t>
    </r>
    <r>
      <rPr>
        <sz val="10"/>
        <rFont val="宋体"/>
        <family val="0"/>
      </rPr>
      <t>。</t>
    </r>
  </si>
  <si>
    <t>丰顺县白溪山洪沟治理工程</t>
  </si>
  <si>
    <t>丰顺县龙岗、大龙华、黄金</t>
  </si>
  <si>
    <r>
      <t>修筑护岸及堤防长</t>
    </r>
    <r>
      <rPr>
        <sz val="10"/>
        <rFont val="Times New Roman"/>
        <family val="1"/>
      </rPr>
      <t>3.5km</t>
    </r>
    <r>
      <rPr>
        <sz val="10"/>
        <rFont val="宋体"/>
        <family val="0"/>
      </rPr>
      <t>，清淤疏浚河道长</t>
    </r>
    <r>
      <rPr>
        <sz val="10"/>
        <rFont val="Times New Roman"/>
        <family val="1"/>
      </rPr>
      <t>5.5km</t>
    </r>
    <r>
      <rPr>
        <sz val="10"/>
        <rFont val="宋体"/>
        <family val="0"/>
      </rPr>
      <t>，排洪渠</t>
    </r>
    <r>
      <rPr>
        <sz val="10"/>
        <rFont val="Times New Roman"/>
        <family val="1"/>
      </rPr>
      <t>0.5km</t>
    </r>
    <r>
      <rPr>
        <sz val="10"/>
        <rFont val="宋体"/>
        <family val="0"/>
      </rPr>
      <t>。</t>
    </r>
  </si>
  <si>
    <t>丰顺县龙溪山洪沟治理工程</t>
  </si>
  <si>
    <t>丰顺县砂田、大龙华、黄金</t>
  </si>
  <si>
    <r>
      <t>修筑护岸及堤防长</t>
    </r>
    <r>
      <rPr>
        <sz val="10"/>
        <rFont val="Times New Roman"/>
        <family val="1"/>
      </rPr>
      <t>2.5km</t>
    </r>
    <r>
      <rPr>
        <sz val="10"/>
        <rFont val="宋体"/>
        <family val="0"/>
      </rPr>
      <t>，清淤疏浚河道长</t>
    </r>
    <r>
      <rPr>
        <sz val="10"/>
        <rFont val="Times New Roman"/>
        <family val="1"/>
      </rPr>
      <t>4.1km</t>
    </r>
    <r>
      <rPr>
        <sz val="10"/>
        <rFont val="宋体"/>
        <family val="0"/>
      </rPr>
      <t>，排洪渠</t>
    </r>
    <r>
      <rPr>
        <sz val="10"/>
        <rFont val="Times New Roman"/>
        <family val="1"/>
      </rPr>
      <t>0.5km</t>
    </r>
    <r>
      <rPr>
        <sz val="10"/>
        <rFont val="宋体"/>
        <family val="0"/>
      </rPr>
      <t>。</t>
    </r>
  </si>
  <si>
    <t>五华县山洪灾害防治非工程措施</t>
  </si>
  <si>
    <t>五华县潭下河山洪沟治理工程</t>
  </si>
  <si>
    <t>五华县潭下、长布</t>
  </si>
  <si>
    <r>
      <t>修筑护岸及堤防长</t>
    </r>
    <r>
      <rPr>
        <sz val="10"/>
        <rFont val="Times New Roman"/>
        <family val="1"/>
      </rPr>
      <t>4km</t>
    </r>
    <r>
      <rPr>
        <sz val="10"/>
        <rFont val="宋体"/>
        <family val="0"/>
      </rPr>
      <t>，清淤疏浚河道长</t>
    </r>
    <r>
      <rPr>
        <sz val="10"/>
        <rFont val="Times New Roman"/>
        <family val="1"/>
      </rPr>
      <t>8km</t>
    </r>
    <r>
      <rPr>
        <sz val="10"/>
        <rFont val="宋体"/>
        <family val="0"/>
      </rPr>
      <t>，排洪渠</t>
    </r>
    <r>
      <rPr>
        <sz val="10"/>
        <rFont val="Times New Roman"/>
        <family val="1"/>
      </rPr>
      <t>2km</t>
    </r>
    <r>
      <rPr>
        <sz val="10"/>
        <rFont val="宋体"/>
        <family val="0"/>
      </rPr>
      <t>。</t>
    </r>
  </si>
  <si>
    <r>
      <t>500</t>
    </r>
    <r>
      <rPr>
        <sz val="10"/>
        <rFont val="宋体"/>
        <family val="0"/>
      </rPr>
      <t>亩</t>
    </r>
  </si>
  <si>
    <t>丰顺县老湖水库水源保护工程</t>
  </si>
  <si>
    <t>丰顺县埔寨镇</t>
  </si>
  <si>
    <t>兴宁市叶塘镇</t>
  </si>
  <si>
    <t>兴宁市大坪镇</t>
  </si>
  <si>
    <t>兴宁市合水镇</t>
  </si>
  <si>
    <t>兴宁市水口镇</t>
  </si>
  <si>
    <t>兴宁市寨坑水库</t>
  </si>
  <si>
    <t>兴宁市大李塘水库</t>
  </si>
  <si>
    <t>兴宁市罗大塘水库</t>
  </si>
  <si>
    <t>兴宁市曾塘水库</t>
  </si>
  <si>
    <t>韩江</t>
  </si>
  <si>
    <t>汤坑镇上村段新建堤围2.5km、东联下村段新建堤围2.5km、埔河段新建堤围4.9km、河道清淤</t>
  </si>
  <si>
    <t>汤坑镇苏山段新建堤围3.6km新盘段新建堤围5.9km、新田段新建堤围3km、河道清淤。</t>
  </si>
  <si>
    <t>埔寨镇茅园段新建堤围2km、塔下段新建堤围5.5km、埔寨段新建堤围4km、河道清淤。</t>
  </si>
  <si>
    <t>砂田镇园铺段新建堤围4.47km、加固堤围3.2km、河道清淤。</t>
  </si>
  <si>
    <t>潭江镇大胜段新建堤围2.7km、官溪下段新建堤围2.65km、河道清淤。</t>
  </si>
  <si>
    <t>潘田镇潘田段新建堤围3.9km、下程段新建堤围2.5km、河道清淤８km。</t>
  </si>
  <si>
    <t>留隍镇上下围段新建堤围2.8km、高华段新建堤围2.8km、河道清淤河道13km。</t>
  </si>
  <si>
    <t>留隍镇田坫段新建堤围2.2km、茶背段新建堤围2.65km、河道清淤。</t>
  </si>
  <si>
    <t xml:space="preserve">    根据水利部及省水利厅对水土保持监测建设工作的有关要求，并结合乌陂河小流域的具体情况，进行水土流失成因监测、水土流失面积、流失程度、流域分布、水土流失危害及发展趋势监测、人为活动对区域水土流失的影响监测、水土流失保持措施监测、小流域的特征值监测、气象水文监测等，并为预测预报提供依据</t>
  </si>
  <si>
    <t>梅县荷泗水小流域花岗岩区水土保持监测点</t>
  </si>
  <si>
    <t>梅县乌泥河小流域砂砾区水土保持监测点</t>
  </si>
  <si>
    <t>①水土流失治理；②生态修复；③河道整治；④人居环境整治；⑤面源污染治理；⑥水土流失和水生态环境监测。①水土流失治理；②生态修复；③河道整治；④人居环境整治；⑤面源污染治理；⑥水土流失和水生态环境监测</t>
  </si>
  <si>
    <t>二、后备项目（1宗）</t>
  </si>
  <si>
    <t>生态修复3km2，种植水保林整治0.4km2，经济林整治0.2 km2</t>
  </si>
  <si>
    <t>目前已完成立项、初步设计等前期工作，已进入呈送财政审核、招投标等开工前准备准备阶段</t>
  </si>
  <si>
    <t>全市合计（1宗）</t>
  </si>
  <si>
    <t>全市合计（可开工建设项目12宗））</t>
  </si>
  <si>
    <t>全市合计（可开工建设项目2宗）</t>
  </si>
  <si>
    <t>全市重点中小型水库防汛通信报警系统项目</t>
  </si>
  <si>
    <t>建设100宗重点中小型水库防汛通信报警系统</t>
  </si>
  <si>
    <t>全市合计（可开展前期工作项目12宗）</t>
  </si>
  <si>
    <t>梅江区水政执法能力建设</t>
  </si>
  <si>
    <t>平远县水政执法基础设施建设</t>
  </si>
  <si>
    <t>执法车辆、取证器材、办公设备</t>
  </si>
  <si>
    <t>蕉岭县水政大楼建设</t>
  </si>
  <si>
    <t>一栋三层</t>
  </si>
  <si>
    <t>蕉岭县水政执法装备建设</t>
  </si>
  <si>
    <t>执法车、艇及办案器材</t>
  </si>
  <si>
    <t>大埔县水政执法基地建设</t>
  </si>
  <si>
    <t>办公楼</t>
  </si>
  <si>
    <t>大埔县执法设施及装备</t>
  </si>
  <si>
    <t>丰顺县水政执法能力建设</t>
  </si>
  <si>
    <t>50人执法队伍</t>
  </si>
  <si>
    <t>五华县水政执法基地建设</t>
  </si>
  <si>
    <t>五华县水政执法装备建设</t>
  </si>
  <si>
    <t>全市合计（8宗）</t>
  </si>
  <si>
    <t>一、可开工建设项目（4宗）</t>
  </si>
  <si>
    <t>已动工</t>
  </si>
  <si>
    <t>已开工</t>
  </si>
  <si>
    <t>二、可开展前期工作项目（4宗）</t>
  </si>
  <si>
    <t>十二五投入(百万元)</t>
  </si>
  <si>
    <t>成果表2-6             梅州市小水电及农村电气化工程表</t>
  </si>
  <si>
    <t>望江狮水闸拆除重建工程</t>
  </si>
  <si>
    <t>渡田河引水工程</t>
  </si>
  <si>
    <t>宁安电站工程</t>
  </si>
  <si>
    <t>龙田马头围电站</t>
  </si>
  <si>
    <t>三枫水库除险加固工程</t>
  </si>
  <si>
    <t>东湖水库除险加固工程</t>
  </si>
  <si>
    <t>项目总投资(百万)</t>
  </si>
  <si>
    <t>"十二五"安排投资(百万)</t>
  </si>
  <si>
    <t>已完成投资(百万元)</t>
  </si>
  <si>
    <t>项目总投资(百万元)</t>
  </si>
  <si>
    <t>已完成投资(百万元)</t>
  </si>
  <si>
    <t>中央</t>
  </si>
  <si>
    <t>地方</t>
  </si>
  <si>
    <t>长度(km)</t>
  </si>
  <si>
    <t>类别</t>
  </si>
  <si>
    <t>县市名</t>
  </si>
  <si>
    <t>十一五建成电站(宗)</t>
  </si>
  <si>
    <t>拟建电站(宗)</t>
  </si>
  <si>
    <t>续建电站(宗)</t>
  </si>
  <si>
    <t>地方投资</t>
  </si>
  <si>
    <t>平远县上举镇</t>
  </si>
  <si>
    <t>五华县华阳镇</t>
  </si>
  <si>
    <t>干渠防渗.渠系建筑物完善配套等.</t>
  </si>
  <si>
    <t>兴宁市大坪镇</t>
  </si>
  <si>
    <t>兴宁市宁中镇</t>
  </si>
  <si>
    <t>兴宁市黄陂镇</t>
  </si>
  <si>
    <t>平远县仁居镇</t>
  </si>
  <si>
    <t>丰顺县石角坝水库</t>
  </si>
  <si>
    <t>减少排污、坡耕地改造、封禁治理、营造水保林、拦砂坝</t>
  </si>
  <si>
    <t>梅州市</t>
  </si>
  <si>
    <t>乌土河</t>
  </si>
  <si>
    <t>榕江</t>
  </si>
  <si>
    <t>梅州市供排水及污水处理科研基地建设</t>
  </si>
  <si>
    <t>1、制水工艺应对原水变化的药物投加研究；2、复杂水质的细菌培养（污水处理）；3、供水管网地理信息系统的建立，管网改造新技术应用；4、供水管网抢修新工艺、新材料的应用；5、新建开展科研项目办公场所，购置相关设施、设备和仪器等。</t>
  </si>
  <si>
    <t>兴宁市</t>
  </si>
  <si>
    <t>梅江区</t>
  </si>
  <si>
    <t>平远县</t>
  </si>
  <si>
    <t>兴宁市</t>
  </si>
  <si>
    <t>蕉岭县</t>
  </si>
  <si>
    <t>五华县</t>
  </si>
  <si>
    <t>梅县</t>
  </si>
  <si>
    <t>丰顺县</t>
  </si>
  <si>
    <t>五华县</t>
  </si>
  <si>
    <t>梅江区</t>
  </si>
  <si>
    <t>韩江</t>
  </si>
  <si>
    <t>续建</t>
  </si>
  <si>
    <t>改建</t>
  </si>
  <si>
    <t>防洪</t>
  </si>
  <si>
    <t>扩建</t>
  </si>
  <si>
    <t>兴宁市宁中镇</t>
  </si>
  <si>
    <t>重建</t>
  </si>
  <si>
    <t>灌溉、发电</t>
  </si>
  <si>
    <t>防洪、灌溉、发电</t>
  </si>
  <si>
    <t>修建拦沙坝、谷坊、水平沟</t>
  </si>
  <si>
    <t>宁江</t>
  </si>
  <si>
    <t>蕉岭县船底窝水库</t>
  </si>
  <si>
    <t>水库、供水管路</t>
  </si>
  <si>
    <t>平远县东石镇</t>
  </si>
  <si>
    <t>东石河</t>
  </si>
  <si>
    <t>大柘河</t>
  </si>
  <si>
    <t>程江河</t>
  </si>
  <si>
    <t>技改扩容</t>
  </si>
  <si>
    <t>泵站、排涝主干渠</t>
  </si>
  <si>
    <t>梅 江</t>
  </si>
  <si>
    <t>增容扩建</t>
  </si>
  <si>
    <t>泵站、自排闸</t>
  </si>
  <si>
    <t>程江镇槐岗电排站</t>
  </si>
  <si>
    <t>五华县新田河小流域治理工程</t>
  </si>
  <si>
    <t>五华县蕉州河小流域治理工程</t>
  </si>
  <si>
    <t>五华县双华河小流域治理工程</t>
  </si>
  <si>
    <t>兴宁市梅江、宁江水政执法码头</t>
  </si>
  <si>
    <t>兴宁市合水水库水政执法训练基地</t>
  </si>
  <si>
    <t>480kw</t>
  </si>
  <si>
    <t>梅江区农村饮水安全工程</t>
  </si>
  <si>
    <t>梅州市梅江区</t>
  </si>
  <si>
    <t>管网、打井、水池等</t>
  </si>
  <si>
    <t xml:space="preserve">干才灌区改造 </t>
  </si>
  <si>
    <t>渠道加长及防渗</t>
  </si>
  <si>
    <t>1.2万亩</t>
  </si>
  <si>
    <t xml:space="preserve">引扬灌区改造 </t>
  </si>
  <si>
    <t>0.21万亩</t>
  </si>
  <si>
    <t xml:space="preserve">油坑干才灌区改造 </t>
  </si>
  <si>
    <t>0.18万亩</t>
  </si>
  <si>
    <t xml:space="preserve">小密灌区改造 </t>
  </si>
  <si>
    <t>0.15万亩</t>
  </si>
  <si>
    <t>上罗灌区改造</t>
  </si>
  <si>
    <t>0.22万亩</t>
  </si>
  <si>
    <t>黄坑灌区改造</t>
  </si>
  <si>
    <t>梅江区金山街道办事处</t>
  </si>
  <si>
    <t>0.25万亩</t>
  </si>
  <si>
    <t>梅江区灌区 改造</t>
  </si>
  <si>
    <t>梅江区</t>
  </si>
  <si>
    <t>2.21万亩</t>
  </si>
  <si>
    <t>灌区节水防渗工程</t>
  </si>
  <si>
    <t>渠道防渗</t>
  </si>
  <si>
    <t>0.83万亩</t>
  </si>
  <si>
    <t>大密水库</t>
  </si>
  <si>
    <t>新建水库大坝、电站、管路等</t>
  </si>
  <si>
    <t xml:space="preserve">中型 </t>
  </si>
  <si>
    <t xml:space="preserve">干才水库水源保护工程 </t>
  </si>
  <si>
    <t>水土保持、水源保护</t>
  </si>
  <si>
    <t>城北干才灌区节水灌溉示范区</t>
  </si>
  <si>
    <t>陂头及维修改造</t>
  </si>
  <si>
    <t>长沙饮用水源保护区</t>
  </si>
  <si>
    <t>生态修复、水土流失治理等</t>
  </si>
  <si>
    <r>
      <t>65km</t>
    </r>
    <r>
      <rPr>
        <vertAlign val="superscript"/>
        <sz val="10"/>
        <rFont val="宋体"/>
        <family val="0"/>
      </rPr>
      <t>2</t>
    </r>
  </si>
  <si>
    <t>黄塘河（扎田水）小流域综治理</t>
  </si>
  <si>
    <t>工程、生物治理</t>
  </si>
  <si>
    <t>周溪水小流域</t>
  </si>
  <si>
    <t>梅江区金山街道 办事处</t>
  </si>
  <si>
    <t>小密水小流域</t>
  </si>
  <si>
    <t>兴宁市宁中镇</t>
  </si>
  <si>
    <t>兴宁市罗浮、罗岗等镇</t>
  </si>
  <si>
    <t>已着手进行前期调查论证</t>
  </si>
  <si>
    <t>兴宁市高坑水库灌区改造工程</t>
  </si>
  <si>
    <t>二、可开展前期项目                     (即村村通自来水工程9宗)</t>
  </si>
  <si>
    <t>成果表2-2                 梅州市灌区续建配套与节水改造工程表</t>
  </si>
  <si>
    <t>规模   (万亩)</t>
  </si>
  <si>
    <t>"十二五"期间投资(百万元)</t>
  </si>
  <si>
    <t>矮车河</t>
  </si>
  <si>
    <t>横陂水</t>
  </si>
  <si>
    <t>石马河</t>
  </si>
  <si>
    <t>高思水库除险加固工程</t>
  </si>
  <si>
    <t>高思水</t>
  </si>
  <si>
    <t>中兴河</t>
  </si>
  <si>
    <t>三类坝</t>
  </si>
  <si>
    <t>防洪、灌溉</t>
  </si>
  <si>
    <t>除险加固：坝体及坝肩灌浆，维修溢洪道，更换启闭设施</t>
  </si>
  <si>
    <t>三类坝</t>
  </si>
  <si>
    <t>梅县双坑寨水库</t>
  </si>
  <si>
    <t>三类坝</t>
  </si>
  <si>
    <t>梅县园潭水库</t>
  </si>
  <si>
    <t>兴宁市新陂镇</t>
  </si>
  <si>
    <t>兴宁市石马镇</t>
  </si>
  <si>
    <t>加固改造</t>
  </si>
  <si>
    <t>丰顺县汤西镇</t>
  </si>
  <si>
    <t>北河</t>
  </si>
  <si>
    <t>丰顺县留隍镇</t>
  </si>
  <si>
    <t>小(二)型</t>
  </si>
  <si>
    <t>项目所在流域</t>
  </si>
  <si>
    <t>项目所在河流</t>
  </si>
  <si>
    <t>建设性质</t>
  </si>
  <si>
    <t>建设内容</t>
  </si>
  <si>
    <t>0.9km</t>
  </si>
  <si>
    <t>梅州市地表水功能区划和水域纳污能力分析</t>
  </si>
  <si>
    <t xml:space="preserve">    地表水功能区划分和确界立碑，河流水库水质监测及纳污能力分析</t>
  </si>
  <si>
    <t>五华县洪湖水库</t>
  </si>
  <si>
    <t>五华县双坑水库</t>
  </si>
  <si>
    <t>西郊黄寨排涝工程</t>
  </si>
  <si>
    <t>梅江区西郊办</t>
  </si>
  <si>
    <t>新建2处电排站及低排闸18km主排渠</t>
  </si>
  <si>
    <t>220kw</t>
  </si>
  <si>
    <t>长沙排涝工程</t>
  </si>
  <si>
    <t>新建3处电排站及低排闸35km主排渠</t>
  </si>
  <si>
    <t>大埔县大麻镇小留村</t>
  </si>
  <si>
    <t>丰顺县小型农田水利灌溉改造工程</t>
  </si>
  <si>
    <t>丰顺县各行政村</t>
  </si>
  <si>
    <t>1495宗农田水利灌溉工程</t>
  </si>
  <si>
    <t>丰顺县汤坑镇苏山灌区节水灌溉工程</t>
  </si>
  <si>
    <t>丰顺县汤西镇甲溪灌区节水灌溉工程</t>
  </si>
  <si>
    <t>丰顺县大龙华镇黄潭围灌区节水灌溉工程</t>
  </si>
  <si>
    <t>丰顺县砂田老虎潭灌区节水灌溉工程</t>
  </si>
  <si>
    <t>丰顺县丰良镇新桥灌区节水灌溉工程</t>
  </si>
  <si>
    <t>丰顺县丰良镇、建桥镇</t>
  </si>
  <si>
    <t>五华县三渡水水库灌区改造工程</t>
  </si>
  <si>
    <t>五华县郭田镇</t>
  </si>
  <si>
    <t>五华县风门坳水库灌区改造工程</t>
  </si>
  <si>
    <t>干渠长6km，支渠长4km米，渠系建筑物7座</t>
  </si>
  <si>
    <t>五华县五村引水灌区改造工程</t>
  </si>
  <si>
    <t>干渠长13km，支渠长8.5km，渠系建筑物11座</t>
  </si>
  <si>
    <t>五华县桂田水库灌区改造工程</t>
  </si>
  <si>
    <t>干渠长18km，支渠长21km，渠系建筑物15座</t>
  </si>
  <si>
    <t>五华县东方红油茶节水灌溉工程</t>
  </si>
  <si>
    <t>善坑河</t>
  </si>
  <si>
    <t>潭下河</t>
  </si>
  <si>
    <t>练溪河</t>
  </si>
  <si>
    <t>乌陂河</t>
  </si>
  <si>
    <t>周江河</t>
  </si>
  <si>
    <t>焦州河</t>
  </si>
  <si>
    <t>大双河</t>
  </si>
  <si>
    <t>杨恩河</t>
  </si>
  <si>
    <t>新桥河</t>
  </si>
  <si>
    <t>大径河</t>
  </si>
  <si>
    <t>销芳河</t>
  </si>
  <si>
    <t>增福河</t>
  </si>
  <si>
    <t>梅林河</t>
  </si>
  <si>
    <t>福新河</t>
  </si>
  <si>
    <t>上沙河</t>
  </si>
  <si>
    <t>欧径河</t>
  </si>
  <si>
    <t>大埔县百侯镇</t>
  </si>
  <si>
    <t>梅县断桥坑水库</t>
  </si>
  <si>
    <t>梅县梅西镇</t>
  </si>
  <si>
    <t>龙虎水</t>
  </si>
  <si>
    <t>梅县南口镇</t>
  </si>
  <si>
    <t>南口水</t>
  </si>
  <si>
    <t>梅县小立径水库</t>
  </si>
  <si>
    <t>梅县鹿湖山水库</t>
  </si>
  <si>
    <t>程江水</t>
  </si>
  <si>
    <t>梅县大坑塘水库</t>
  </si>
  <si>
    <t>梅县黄公坑水库</t>
  </si>
  <si>
    <t>梅县硿背水库</t>
  </si>
  <si>
    <t>梅县三板嶂水库</t>
  </si>
  <si>
    <t>梅县岭村水库</t>
  </si>
  <si>
    <t>梅县石坑镇</t>
  </si>
  <si>
    <t>梅县石扇镇</t>
  </si>
  <si>
    <t>梅县三坑径水库</t>
  </si>
  <si>
    <t>梅江区三角镇</t>
  </si>
  <si>
    <t>兴宁市新圩镇</t>
  </si>
  <si>
    <t>宁江</t>
  </si>
  <si>
    <t>兴宁市坭陂镇</t>
  </si>
  <si>
    <t>兴宁市黄槐镇</t>
  </si>
  <si>
    <t>兴宁市叶塘镇</t>
  </si>
  <si>
    <t>兴宁市罗岗镇</t>
  </si>
  <si>
    <t>兴宁市刁坊镇</t>
  </si>
  <si>
    <t>成果表4-2                梅州市水源地、水资源保护工程表</t>
  </si>
  <si>
    <t>成果表5-1            梅州市重点流域、区域水土保持治理工程表</t>
  </si>
  <si>
    <t>成果表5-2                 梅州市河流、湿地生态修复工程表</t>
  </si>
  <si>
    <t>成果表6-1          梅州市水文水资源、水土保持监测能力建设工程表</t>
  </si>
  <si>
    <t>平远县农村饮水安全工程(新增)</t>
  </si>
  <si>
    <t>成果表3-1                        梅州市重点水源工程表</t>
  </si>
  <si>
    <t>梅县畲江镇</t>
  </si>
  <si>
    <t>梅县龙观寺水库</t>
  </si>
  <si>
    <t>大坝、溢洪道、输水涵管</t>
  </si>
  <si>
    <t>梅县丫髻罅水库</t>
  </si>
  <si>
    <t>大坝、溢洪道、   输水涵管</t>
  </si>
  <si>
    <t>梅县咀头水库</t>
  </si>
  <si>
    <t>梅县丙村镇</t>
  </si>
  <si>
    <t>梅县福寿水库</t>
  </si>
  <si>
    <t>梅县石下窝水库</t>
  </si>
  <si>
    <t>水库</t>
  </si>
  <si>
    <t>梅县出水塘水库</t>
  </si>
  <si>
    <t>梅县城东镇</t>
  </si>
  <si>
    <t>周溪水</t>
  </si>
  <si>
    <t>梅县出水坑水库</t>
  </si>
  <si>
    <t>石书水</t>
  </si>
  <si>
    <t>梅县蓝坑水库</t>
  </si>
  <si>
    <t>梅县石子塘水库</t>
  </si>
  <si>
    <t>梅县大坪镇</t>
  </si>
  <si>
    <t>梅县轩中水库</t>
  </si>
  <si>
    <t>荷泗水</t>
  </si>
  <si>
    <t>（三）农村学校饮水安全工程</t>
  </si>
  <si>
    <t>兴宁市三枫水库</t>
  </si>
  <si>
    <t>兴宁市坪塘水库</t>
  </si>
  <si>
    <t>兴宁市九秦坑水库</t>
  </si>
  <si>
    <t>兴宁市元潘水库</t>
  </si>
  <si>
    <t>兴宁市蕉头角水库</t>
  </si>
  <si>
    <t>东江</t>
  </si>
  <si>
    <t>渡田河</t>
  </si>
  <si>
    <t>兴宁市教美水库</t>
  </si>
  <si>
    <t>梅江支流</t>
  </si>
  <si>
    <t>兴宁市马山水库</t>
  </si>
  <si>
    <t>梅县巴庄水库</t>
  </si>
  <si>
    <t>周溪河</t>
  </si>
  <si>
    <t>除险加固</t>
  </si>
  <si>
    <t>防洪、灌溉</t>
  </si>
  <si>
    <t>三类坝</t>
  </si>
  <si>
    <t>梅县艾子坪水库</t>
  </si>
  <si>
    <t>韩江</t>
  </si>
  <si>
    <t>周溪河</t>
  </si>
  <si>
    <t>除险加固</t>
  </si>
  <si>
    <t>防洪、灌溉</t>
  </si>
  <si>
    <t>除险加固，主要实施坝体白蚁防治、灌浆，完善前坡齿墙及砼护坡，重建反滤；维修溢洪道；维修涵头，更换拉杆及启闭机</t>
  </si>
  <si>
    <t>梅县大劲水库</t>
  </si>
  <si>
    <t>潭江水</t>
  </si>
  <si>
    <t>三类坝</t>
  </si>
  <si>
    <t>梅县瑶上水库</t>
  </si>
  <si>
    <t>梅江瑶上水</t>
  </si>
  <si>
    <t>三类坝</t>
  </si>
  <si>
    <t>梅县卢墩坳水库</t>
  </si>
  <si>
    <t>除险加固:主要实施完善前坡齿墙及砼护坡,坝体及坝岸灌浆，维修溢洪道，开通防汛道路，建管养房等</t>
  </si>
  <si>
    <t>三类坝</t>
  </si>
  <si>
    <t>梅县鹧布水库</t>
  </si>
  <si>
    <t>除险加固,改建溢洪道、改建消能防冲设施、坝基帷幕、固结灌浆、坝体补强灌浆</t>
  </si>
  <si>
    <t>三类坝</t>
  </si>
  <si>
    <t>梅县礤头水库</t>
  </si>
  <si>
    <t>韩江</t>
  </si>
  <si>
    <t>除险加固</t>
  </si>
  <si>
    <t>除险加固:完善溢洪道断面,坝体灌浆</t>
  </si>
  <si>
    <t>三类坝</t>
  </si>
  <si>
    <t>五华县大吉坑水库</t>
  </si>
  <si>
    <t>五华县河东镇苑河村</t>
  </si>
  <si>
    <t>五华县程屋水库</t>
  </si>
  <si>
    <t>三类坝</t>
  </si>
  <si>
    <t>五华县东风水库</t>
  </si>
  <si>
    <t>五华县录水礤水库</t>
  </si>
  <si>
    <t>优  河</t>
  </si>
  <si>
    <t>五华县嶂屋水库</t>
  </si>
  <si>
    <t>五华县棉洋镇</t>
  </si>
  <si>
    <t>五华县鸡子社水库</t>
  </si>
  <si>
    <t>五华县水寨镇善坑村</t>
  </si>
  <si>
    <t>三类坝</t>
  </si>
  <si>
    <t>五华县坑尾水库</t>
  </si>
  <si>
    <t>五华县岐岭镇</t>
  </si>
  <si>
    <t>五华县五星水库</t>
  </si>
  <si>
    <t>五华县双华镇</t>
  </si>
  <si>
    <t>五华县三坑水库</t>
  </si>
  <si>
    <t>五华县平星水库</t>
  </si>
  <si>
    <t>五华县大布坪水库</t>
  </si>
  <si>
    <t>五华县黄梅水库</t>
  </si>
  <si>
    <t>三类坝</t>
  </si>
  <si>
    <t>梅江区油坑水库</t>
  </si>
  <si>
    <t>梅江</t>
  </si>
  <si>
    <t>除险加固</t>
  </si>
  <si>
    <t>灌溉、  防洪</t>
  </si>
  <si>
    <t>大坝培厚、新建溢洪道、管养房、输水涵等</t>
  </si>
  <si>
    <t>梅江</t>
  </si>
  <si>
    <t>除险加固</t>
  </si>
  <si>
    <t>灌溉、  防洪</t>
  </si>
  <si>
    <t>兴宁市笠麻石水库</t>
  </si>
  <si>
    <t>宁江支流</t>
  </si>
  <si>
    <t>兴宁市莲塘坝水库</t>
  </si>
  <si>
    <t>兴宁市福利水库</t>
  </si>
  <si>
    <t>宁江支流</t>
  </si>
  <si>
    <t>兴宁市浮尾水库</t>
  </si>
  <si>
    <t>东江</t>
  </si>
  <si>
    <t>渡田河</t>
  </si>
  <si>
    <t>兴宁市坪畲水库</t>
  </si>
  <si>
    <t>兴宁市刁麻坑水库</t>
  </si>
  <si>
    <t>宁江支流</t>
  </si>
  <si>
    <t>兴宁市黄蜂窝水库</t>
  </si>
  <si>
    <t>兴宁市信东水库</t>
  </si>
  <si>
    <t>兴宁市白牙寨水库</t>
  </si>
  <si>
    <t>兴宁市老虎石水库</t>
  </si>
  <si>
    <t>兴宁市百二断水库</t>
  </si>
  <si>
    <t>兴宁市黄泥坑水库</t>
  </si>
  <si>
    <t>梅江支流</t>
  </si>
  <si>
    <t>兴宁市上坑水库</t>
  </si>
  <si>
    <t>梅县盛塘水库</t>
  </si>
  <si>
    <t>梅县塘背坑水库</t>
  </si>
  <si>
    <t>周溪河</t>
  </si>
  <si>
    <t>除险加固,坝体灌浆，完善前坡砼护坡，重建反滤，维修涵头、盖板及更换拉杆、启闭机，维修溢洪道及防汛公路</t>
  </si>
  <si>
    <t>三类坝</t>
  </si>
  <si>
    <t>梅县园欣亭水库</t>
  </si>
  <si>
    <t>除险加固，主要是完善前坡护坡砼，更换拉杆及启闭机，坝体灌浆，重建反滤体</t>
  </si>
  <si>
    <t>三类坝</t>
  </si>
  <si>
    <t>梅县义塘水库</t>
  </si>
  <si>
    <t>除险加固,坝体白蚁防治，坝体灌浆，重建反滤及排水设施，维修涵头、涵管，更换拉杆及启闭机；维修溢洪道及扩宽防汛道路,完善前坡齿墙及砼护坡</t>
  </si>
  <si>
    <t>梅县寨肚里水库</t>
  </si>
  <si>
    <t>梅县芦下陂水库</t>
  </si>
  <si>
    <t>梅江玉水河</t>
  </si>
  <si>
    <t>五华河、琴江</t>
  </si>
  <si>
    <t>五华县华城镇内涝整治工程</t>
  </si>
  <si>
    <t>五华县华城镇</t>
  </si>
  <si>
    <t>五华河</t>
  </si>
  <si>
    <t>五华县安流镇内涝整治工程</t>
  </si>
  <si>
    <t>14.7km</t>
  </si>
  <si>
    <t>兴宁市罗浮、大坪、合水镇</t>
  </si>
  <si>
    <t>兴宁市罗浮河引水工程</t>
  </si>
  <si>
    <t>五华县歧岭河山洪沟治理工程</t>
  </si>
  <si>
    <t>五华县歧岭、华城</t>
  </si>
  <si>
    <r>
      <t>修筑护岸及堤防长</t>
    </r>
    <r>
      <rPr>
        <sz val="10"/>
        <rFont val="Times New Roman"/>
        <family val="1"/>
      </rPr>
      <t>6km</t>
    </r>
    <r>
      <rPr>
        <sz val="10"/>
        <rFont val="宋体"/>
        <family val="0"/>
      </rPr>
      <t>，清淤疏浚河道长</t>
    </r>
    <r>
      <rPr>
        <sz val="10"/>
        <rFont val="Times New Roman"/>
        <family val="1"/>
      </rPr>
      <t>6km</t>
    </r>
    <r>
      <rPr>
        <sz val="10"/>
        <rFont val="宋体"/>
        <family val="0"/>
      </rPr>
      <t>，排洪渠</t>
    </r>
    <r>
      <rPr>
        <sz val="10"/>
        <rFont val="Times New Roman"/>
        <family val="1"/>
      </rPr>
      <t>3km</t>
    </r>
    <r>
      <rPr>
        <sz val="10"/>
        <rFont val="宋体"/>
        <family val="0"/>
      </rPr>
      <t>。</t>
    </r>
  </si>
  <si>
    <t>五华县棉洋河山洪沟治理工程</t>
  </si>
  <si>
    <t>五华县棉洋镇</t>
  </si>
  <si>
    <r>
      <t>修筑护岸及堤防长</t>
    </r>
    <r>
      <rPr>
        <sz val="10"/>
        <rFont val="Times New Roman"/>
        <family val="1"/>
      </rPr>
      <t>5km</t>
    </r>
    <r>
      <rPr>
        <sz val="10"/>
        <rFont val="宋体"/>
        <family val="0"/>
      </rPr>
      <t>，清淤疏浚河道长</t>
    </r>
    <r>
      <rPr>
        <sz val="10"/>
        <rFont val="Times New Roman"/>
        <family val="1"/>
      </rPr>
      <t>9km</t>
    </r>
    <r>
      <rPr>
        <sz val="10"/>
        <rFont val="宋体"/>
        <family val="0"/>
      </rPr>
      <t>，排洪渠</t>
    </r>
    <r>
      <rPr>
        <sz val="10"/>
        <rFont val="Times New Roman"/>
        <family val="1"/>
      </rPr>
      <t>2km</t>
    </r>
    <r>
      <rPr>
        <sz val="10"/>
        <rFont val="宋体"/>
        <family val="0"/>
      </rPr>
      <t>。</t>
    </r>
  </si>
  <si>
    <t>五华县平安水山洪沟治理工程</t>
  </si>
  <si>
    <t>五华县棉洋、安流</t>
  </si>
  <si>
    <r>
      <t>修筑护岸及堤防长</t>
    </r>
    <r>
      <rPr>
        <sz val="10"/>
        <rFont val="Times New Roman"/>
        <family val="1"/>
      </rPr>
      <t>4km</t>
    </r>
    <r>
      <rPr>
        <sz val="10"/>
        <rFont val="宋体"/>
        <family val="0"/>
      </rPr>
      <t>，清淤疏浚河道长</t>
    </r>
    <r>
      <rPr>
        <sz val="10"/>
        <rFont val="Times New Roman"/>
        <family val="1"/>
      </rPr>
      <t>10km</t>
    </r>
    <r>
      <rPr>
        <sz val="10"/>
        <rFont val="宋体"/>
        <family val="0"/>
      </rPr>
      <t>，排洪渠</t>
    </r>
    <r>
      <rPr>
        <sz val="10"/>
        <rFont val="Times New Roman"/>
        <family val="1"/>
      </rPr>
      <t>2km</t>
    </r>
    <r>
      <rPr>
        <sz val="10"/>
        <rFont val="宋体"/>
        <family val="0"/>
      </rPr>
      <t>。</t>
    </r>
  </si>
  <si>
    <t>五华县优河山洪沟治理工程</t>
  </si>
  <si>
    <r>
      <t>修筑护岸及堤防长</t>
    </r>
    <r>
      <rPr>
        <sz val="10"/>
        <rFont val="Times New Roman"/>
        <family val="1"/>
      </rPr>
      <t>5km</t>
    </r>
    <r>
      <rPr>
        <sz val="10"/>
        <rFont val="宋体"/>
        <family val="0"/>
      </rPr>
      <t>，清淤疏浚河道长</t>
    </r>
    <r>
      <rPr>
        <sz val="10"/>
        <rFont val="Times New Roman"/>
        <family val="1"/>
      </rPr>
      <t>7km</t>
    </r>
    <r>
      <rPr>
        <sz val="10"/>
        <rFont val="宋体"/>
        <family val="0"/>
      </rPr>
      <t>，排洪渠</t>
    </r>
    <r>
      <rPr>
        <sz val="10"/>
        <rFont val="Times New Roman"/>
        <family val="1"/>
      </rPr>
      <t>3km</t>
    </r>
    <r>
      <rPr>
        <sz val="10"/>
        <rFont val="宋体"/>
        <family val="0"/>
      </rPr>
      <t>。</t>
    </r>
  </si>
  <si>
    <t>一、续建项目（5宗）</t>
  </si>
  <si>
    <t>库区工程已建设完成，正开展下游河道整治。</t>
  </si>
  <si>
    <t>工程已完成55%形象进度</t>
  </si>
  <si>
    <t>工程已完成80%形象进度</t>
  </si>
  <si>
    <t>二、可开工建设项目（1宗）</t>
  </si>
  <si>
    <t>四、后备项目（5宗）</t>
  </si>
  <si>
    <t>三级堤防总长31.52km</t>
  </si>
  <si>
    <t>三、可开展前期工作项目      （1宗）</t>
  </si>
  <si>
    <t>梅州大堤南堤截洪治涝工程</t>
  </si>
  <si>
    <t>梅州大堤管理处</t>
  </si>
  <si>
    <t>韩江</t>
  </si>
  <si>
    <t>梅江</t>
  </si>
  <si>
    <t>新建</t>
  </si>
  <si>
    <t>新建泵站及其配套设施</t>
  </si>
  <si>
    <t>排涝</t>
  </si>
  <si>
    <t>供电线路改造</t>
  </si>
  <si>
    <t>梅江区</t>
  </si>
  <si>
    <t>泵站、排涝主干渠等</t>
  </si>
  <si>
    <t>梅县八角亭电排站</t>
  </si>
  <si>
    <t>梅  县程江镇</t>
  </si>
  <si>
    <t>小胜溪</t>
  </si>
  <si>
    <t>新建</t>
  </si>
  <si>
    <r>
      <t>800</t>
    </r>
    <r>
      <rPr>
        <sz val="10"/>
        <rFont val="宋体"/>
        <family val="0"/>
      </rPr>
      <t>亩</t>
    </r>
  </si>
  <si>
    <t>丰顺县新廖下陂水源保护工程</t>
  </si>
  <si>
    <t>丰顺县砂田镇</t>
  </si>
  <si>
    <r>
      <t>1100</t>
    </r>
    <r>
      <rPr>
        <sz val="10"/>
        <rFont val="宋体"/>
        <family val="0"/>
      </rPr>
      <t>亩</t>
    </r>
  </si>
  <si>
    <t>丰顺县矮印山陂水源保护工程</t>
  </si>
  <si>
    <t>丰顺县龙岗镇</t>
  </si>
  <si>
    <t>韩江</t>
  </si>
  <si>
    <t>丰良河支流</t>
  </si>
  <si>
    <t>新建</t>
  </si>
  <si>
    <r>
      <t>500</t>
    </r>
    <r>
      <rPr>
        <sz val="10"/>
        <rFont val="宋体"/>
        <family val="0"/>
      </rPr>
      <t>亩</t>
    </r>
  </si>
  <si>
    <t>丰顺县大深湾陂水源保护工程</t>
  </si>
  <si>
    <t>丰顺县黄金镇</t>
  </si>
  <si>
    <r>
      <t>1000</t>
    </r>
    <r>
      <rPr>
        <sz val="10"/>
        <rFont val="宋体"/>
        <family val="0"/>
      </rPr>
      <t>亩</t>
    </r>
  </si>
  <si>
    <t>丰顺县西洞村陂水源保护工程</t>
  </si>
  <si>
    <t>韩江</t>
  </si>
  <si>
    <t>新建</t>
  </si>
  <si>
    <r>
      <t>1300</t>
    </r>
    <r>
      <rPr>
        <sz val="10"/>
        <rFont val="宋体"/>
        <family val="0"/>
      </rPr>
      <t>亩</t>
    </r>
  </si>
  <si>
    <t>丰顺县洋坑水库水源保护工程</t>
  </si>
  <si>
    <t>丰顺县建桥镇</t>
  </si>
  <si>
    <t>丰良河支流</t>
  </si>
  <si>
    <r>
      <t>500</t>
    </r>
    <r>
      <rPr>
        <sz val="10"/>
        <rFont val="宋体"/>
        <family val="0"/>
      </rPr>
      <t>亩</t>
    </r>
  </si>
  <si>
    <t>丰顺县三合溪塘水源保护工程</t>
  </si>
  <si>
    <t>韩江</t>
  </si>
  <si>
    <t>凤凰溪支流</t>
  </si>
  <si>
    <r>
      <t>800</t>
    </r>
    <r>
      <rPr>
        <sz val="10"/>
        <rFont val="宋体"/>
        <family val="0"/>
      </rPr>
      <t>亩</t>
    </r>
  </si>
  <si>
    <t>丰顺县大蛇坷水库水源保护工程</t>
  </si>
  <si>
    <t>新建</t>
  </si>
  <si>
    <t>退耕还林、冶理污水排放</t>
  </si>
  <si>
    <r>
      <t>1000</t>
    </r>
    <r>
      <rPr>
        <sz val="10"/>
        <rFont val="宋体"/>
        <family val="0"/>
      </rPr>
      <t>亩</t>
    </r>
  </si>
  <si>
    <t>丰顺县大坑水库水源保护工程</t>
  </si>
  <si>
    <t>丰顺县汤南镇</t>
  </si>
  <si>
    <r>
      <t>750</t>
    </r>
    <r>
      <rPr>
        <sz val="10"/>
        <rFont val="宋体"/>
        <family val="0"/>
      </rPr>
      <t>亩</t>
    </r>
  </si>
  <si>
    <t>雁洋镇东洲电排站</t>
  </si>
  <si>
    <t>梅  县雁洋镇</t>
  </si>
  <si>
    <t>畲江镇公和电排站</t>
  </si>
  <si>
    <t>梅  县畲江镇</t>
  </si>
  <si>
    <t>白渡镇老圩电排站</t>
  </si>
  <si>
    <t>梅  县白渡镇</t>
  </si>
  <si>
    <t>梅西镇丰田电排站</t>
  </si>
  <si>
    <t>梅  县梅西镇</t>
  </si>
  <si>
    <t>丙村镇人和电排站</t>
  </si>
  <si>
    <t>梅  县丙村镇</t>
  </si>
  <si>
    <t>梅南镇轩坑电排站</t>
  </si>
  <si>
    <t>梅  县梅南镇</t>
  </si>
  <si>
    <t>畲江镇黄竹坜电排站</t>
  </si>
  <si>
    <t>西阳镇龙坑电排站</t>
  </si>
  <si>
    <t>西阳镇西中电排站</t>
  </si>
  <si>
    <t>白渡镇蔚蕉电排站</t>
  </si>
  <si>
    <t>白渡镇蕉南电排站</t>
  </si>
  <si>
    <t>西阳镇马墩围电排站</t>
  </si>
  <si>
    <t>西阳镇莆蔚电排站</t>
  </si>
  <si>
    <t>畲江镇杉里电排站</t>
  </si>
  <si>
    <t>松源镇金星电排站</t>
  </si>
  <si>
    <t>松源镇五星电排站</t>
  </si>
  <si>
    <t>松源镇彩山电排站</t>
  </si>
  <si>
    <t>松源镇横坊电排站</t>
  </si>
  <si>
    <t>程江镇长滩电排站</t>
  </si>
  <si>
    <t>平远县县城内涝整治工程</t>
  </si>
  <si>
    <t>平远县</t>
  </si>
  <si>
    <t>大柘河</t>
  </si>
  <si>
    <t>蕉城、三圳、新铺内涝整治工程</t>
  </si>
  <si>
    <t>蕉岭县</t>
  </si>
  <si>
    <t>石窟河</t>
  </si>
  <si>
    <t>丰顺县城及中心镇内涝整治工程</t>
  </si>
  <si>
    <t>丰顺县</t>
  </si>
  <si>
    <t>韩江、榕江北河</t>
  </si>
  <si>
    <t>五华县城内涝整治工程</t>
  </si>
  <si>
    <t>五华县水寨镇</t>
  </si>
  <si>
    <t>除险加固，实施坝体白蚁防治，坝体灌浆，重建反滤；维修涵头、更换拉杆及启闭机；维修溢洪道及更换溢洪道闸门及启闭机；维修前坡护坡砼</t>
  </si>
  <si>
    <t>完善前坡砼护坡,重建后坡反滤及排水设施,维修溢洪道,维修涵管头及启闭设施</t>
  </si>
  <si>
    <t>水闸</t>
  </si>
  <si>
    <t>兴宁市望江狮水闸加固改造工程</t>
  </si>
  <si>
    <t>20年一遇（P=5%）设计过闸流量751.0秒立米，50年一遇（P=2%）校核，过闸流量957.0秒立米。对现有水闸的启闭设施进行更换及水闸交通桥进行改建。</t>
  </si>
  <si>
    <t>梅州大堤水闸改造工程</t>
  </si>
  <si>
    <t>增设现地控制设施，增设中控设施，实现闸门远程控制等</t>
  </si>
  <si>
    <t>市直长滩水闸</t>
  </si>
  <si>
    <t>梅西水库   管理局</t>
  </si>
  <si>
    <t>更换钢闸门,闸底灌浆;闸墩加固</t>
  </si>
  <si>
    <t>市直三门峡水闸</t>
  </si>
  <si>
    <t>旺兴水闸除险加固工程</t>
  </si>
  <si>
    <t>平远县城防洪水闸除险加固工程</t>
  </si>
  <si>
    <t>维修及更新设备</t>
  </si>
  <si>
    <t xml:space="preserve">平远县黄田水库五级防洪水闸除险加固工程 </t>
  </si>
  <si>
    <t>维修及更新设备，建造启闭闸房</t>
  </si>
  <si>
    <t>全市合计（24宗）</t>
  </si>
  <si>
    <t>一、可开工建设项目（6宗）</t>
  </si>
  <si>
    <t>兴宁市小型农田水利重点县建设工程</t>
  </si>
  <si>
    <t>梅江、宁江</t>
  </si>
  <si>
    <t>小山塘、小陂头、小电排及田间渠系改造等</t>
  </si>
  <si>
    <t>已列入中央财政小型农田水利重点县建设项目</t>
  </si>
  <si>
    <t>大埔县小型农田水利重点县建设工程</t>
  </si>
  <si>
    <t>小型农田水利</t>
  </si>
  <si>
    <t>梅县小型农田水利重点县建设工程</t>
  </si>
  <si>
    <t>11.5万亩</t>
  </si>
  <si>
    <t>维修渠系建筑物、渠道三面光防渗</t>
  </si>
  <si>
    <t>坡头加固、渠道改造、农耕路等</t>
  </si>
  <si>
    <t>梅江区小型农田水利工程</t>
  </si>
  <si>
    <t>五华县小型农田水利建设工程</t>
  </si>
  <si>
    <t>圳道疏浚及三面光、配套渠系建筑物</t>
  </si>
  <si>
    <t>二、后备项目（10宗）</t>
  </si>
  <si>
    <t>梅西水库农田水利工程</t>
  </si>
  <si>
    <t>坡头加固4处、渠道改造15km，农耕路10km</t>
  </si>
  <si>
    <t>兴宁市塘坝除险加固工程</t>
  </si>
  <si>
    <t>主坝.溢洪道.输水涵</t>
  </si>
  <si>
    <r>
      <t>1万m3以下549宗,1-5万m3以下292宗,5-10万m3以下30宗</t>
    </r>
  </si>
  <si>
    <t>蕉岭县农田水利基本建设工程</t>
  </si>
  <si>
    <t>灌区渠道、引水陂改造及流域治理</t>
  </si>
  <si>
    <t>小（1）、小（2）型</t>
  </si>
  <si>
    <t>大埔县170宗山塘除险加固工程</t>
  </si>
  <si>
    <t>170宗</t>
  </si>
  <si>
    <t>327.72万m3</t>
  </si>
  <si>
    <t>大埔县灌溉陂头加固工程</t>
  </si>
  <si>
    <t>397座</t>
  </si>
  <si>
    <t>6.2095万亩</t>
  </si>
  <si>
    <t>大埔县灌溉圳道改造工程</t>
  </si>
  <si>
    <t>467宗</t>
  </si>
  <si>
    <t>平远县凤池水库</t>
  </si>
  <si>
    <t>大埔县山丰水库</t>
  </si>
  <si>
    <t>丰顺县龙峡水库</t>
  </si>
  <si>
    <t>蕉岭县高坳背水库</t>
  </si>
  <si>
    <t>广州（梅州）产业转移工业园自来水厂</t>
  </si>
  <si>
    <t>配套、改造</t>
  </si>
  <si>
    <t>库内淤泥清理、进库污水处理、库区周边水土保持</t>
  </si>
  <si>
    <r>
      <t>18万m</t>
    </r>
    <r>
      <rPr>
        <vertAlign val="superscript"/>
        <sz val="10"/>
        <rFont val="宋体"/>
        <family val="0"/>
      </rPr>
      <t>3</t>
    </r>
    <r>
      <rPr>
        <sz val="10"/>
        <rFont val="宋体"/>
        <family val="0"/>
      </rPr>
      <t>/日</t>
    </r>
  </si>
  <si>
    <t>梅西水库</t>
  </si>
  <si>
    <t>梅州市         清凉山水库</t>
  </si>
  <si>
    <t>梅县新彰河小流域综合治理工程</t>
  </si>
  <si>
    <t>蕉岭县台塘村</t>
  </si>
  <si>
    <t>蕉岭县龙陂灌区改造工程</t>
  </si>
  <si>
    <t>蕉岭县新铺灌区节水灌溉工程</t>
  </si>
  <si>
    <t>蕉岭县新铺镇徐溪村</t>
  </si>
  <si>
    <t>蕉岭县文福灌区节水灌溉工程</t>
  </si>
  <si>
    <t>蕉岭县文福镇逢甲村</t>
  </si>
  <si>
    <t>大埔县西河镇漳溪河下游</t>
  </si>
  <si>
    <t>灌区改造</t>
  </si>
  <si>
    <t>陂头、水闸、干渠、节制闸、支渠等</t>
  </si>
  <si>
    <t>大埔县高陂镇赤山溪下游</t>
  </si>
  <si>
    <t>进水闸、干渠、节制闸、支渠等</t>
  </si>
  <si>
    <t>大埔县高陂镇陂村陂寨村</t>
  </si>
  <si>
    <t>陂头、干渠、进水闸、节制闸、支渠等</t>
  </si>
  <si>
    <r>
      <t>供水3万m</t>
    </r>
    <r>
      <rPr>
        <vertAlign val="superscript"/>
        <sz val="10"/>
        <rFont val="宋体"/>
        <family val="0"/>
      </rPr>
      <t>3</t>
    </r>
    <r>
      <rPr>
        <sz val="10"/>
        <rFont val="宋体"/>
        <family val="0"/>
      </rPr>
      <t>/日</t>
    </r>
  </si>
  <si>
    <t xml:space="preserve"> 大埔县茶阳镇供水工程</t>
  </si>
  <si>
    <t>大埔县茶阳镇</t>
  </si>
  <si>
    <t>续建</t>
  </si>
  <si>
    <t>供水管网18公里</t>
  </si>
  <si>
    <r>
      <t>供水1000m</t>
    </r>
    <r>
      <rPr>
        <vertAlign val="superscript"/>
        <sz val="10"/>
        <rFont val="宋体"/>
        <family val="0"/>
      </rPr>
      <t>3</t>
    </r>
    <r>
      <rPr>
        <sz val="10"/>
        <rFont val="宋体"/>
        <family val="0"/>
      </rPr>
      <t>/日</t>
    </r>
  </si>
  <si>
    <t>大埔县高陂镇供水工程</t>
  </si>
  <si>
    <t>大埔县高陂镇</t>
  </si>
  <si>
    <t>供水管网15公里</t>
  </si>
  <si>
    <r>
      <t>供水800m</t>
    </r>
    <r>
      <rPr>
        <vertAlign val="superscript"/>
        <sz val="10"/>
        <rFont val="宋体"/>
        <family val="0"/>
      </rPr>
      <t>3</t>
    </r>
    <r>
      <rPr>
        <sz val="10"/>
        <rFont val="宋体"/>
        <family val="0"/>
      </rPr>
      <t>/日</t>
    </r>
  </si>
  <si>
    <t>五华县三渡水水库扩建工程（应急水源）</t>
  </si>
  <si>
    <t>10.774万亩</t>
  </si>
  <si>
    <t>老鸦山</t>
  </si>
  <si>
    <t>雷公坑</t>
  </si>
  <si>
    <t>蕉岭县横坑水库</t>
  </si>
  <si>
    <t>石扇河</t>
  </si>
  <si>
    <t>蕉岭县朱公畲水库</t>
  </si>
  <si>
    <t>东陂河</t>
  </si>
  <si>
    <t>蕉岭县马石背水库</t>
  </si>
  <si>
    <t>高思河</t>
  </si>
  <si>
    <t>丰顺县汤坑镇</t>
  </si>
  <si>
    <t>汶水溪</t>
  </si>
  <si>
    <t>大坝、溢洪道、涵管等</t>
  </si>
  <si>
    <t>丰顺县南礤水库</t>
  </si>
  <si>
    <t>丰顺县北斗镇</t>
  </si>
  <si>
    <t>龙车溪</t>
  </si>
  <si>
    <t>丰顺县埔寨镇</t>
  </si>
  <si>
    <t>丰顺县教堂水库</t>
  </si>
  <si>
    <t>丰顺县丰良镇</t>
  </si>
  <si>
    <t>凤凰溪</t>
  </si>
  <si>
    <t>白宫河</t>
  </si>
  <si>
    <t>梅江</t>
  </si>
  <si>
    <t>中央</t>
  </si>
  <si>
    <t>梅县羌礤水库</t>
  </si>
  <si>
    <t>梅县石泉坝水库</t>
  </si>
  <si>
    <t>梅县松口镇</t>
  </si>
  <si>
    <t>桃宝水</t>
  </si>
  <si>
    <t>梅县大黄榨坑水库</t>
  </si>
  <si>
    <t>梅县高陂坑水库</t>
  </si>
  <si>
    <t>梅县松源镇</t>
  </si>
  <si>
    <t>梅县黄寿山水库</t>
  </si>
  <si>
    <t>梅县桃尧镇</t>
  </si>
  <si>
    <t>梅县彩背水库</t>
  </si>
  <si>
    <t>梅县西阳镇</t>
  </si>
  <si>
    <t>梅县下埂坑水库</t>
  </si>
  <si>
    <t>白宫水</t>
  </si>
  <si>
    <t>梅县山坜畲水库</t>
  </si>
  <si>
    <t>梅县雁洋镇</t>
  </si>
  <si>
    <t>梅县小都水库</t>
  </si>
  <si>
    <t>平远县大水坑水库</t>
  </si>
  <si>
    <t>大坝、溢洪道、   输水涵管等</t>
  </si>
  <si>
    <t>平远县龙文水库</t>
  </si>
  <si>
    <t>差干河</t>
  </si>
  <si>
    <t>蕉岭县溪峰水库</t>
  </si>
  <si>
    <t>丰顺县汤坑镇苏山、石桥、新田等村</t>
  </si>
  <si>
    <t>节水灌溉改造</t>
  </si>
  <si>
    <t>丰顺县汤西镇南寨河西等村</t>
  </si>
  <si>
    <t>丰顺县大龙华镇有关村</t>
  </si>
  <si>
    <t>丰顺县砂田镇各村</t>
  </si>
  <si>
    <t>五华河</t>
  </si>
  <si>
    <t>五华县转水镇</t>
  </si>
  <si>
    <t>五华县华城镇</t>
  </si>
  <si>
    <t>五华县河东镇</t>
  </si>
  <si>
    <t>蕉岭县石窟河综合治理工程</t>
  </si>
  <si>
    <t>蕉岭县石扇河综合治理工程</t>
  </si>
  <si>
    <t>蕉岭县柚树河综合治理工程</t>
  </si>
  <si>
    <t>大埔县百侯镇曹碓坑小流域治理工程</t>
  </si>
  <si>
    <t>丰顺县区域水土保持工程</t>
  </si>
  <si>
    <t>丰顺县丰良河重点小流域水土保持治理工程</t>
  </si>
  <si>
    <t>丰顺县三舟溪重点小流域水土保持治理工程</t>
  </si>
  <si>
    <t>丰顺县凤凰溪重点小流域水土保持治理工程</t>
  </si>
  <si>
    <t>丰顺县岳坑重点小流域水土保持治理工程</t>
  </si>
  <si>
    <t>丰顺县汶水河重点小流域水土保持治理工程</t>
  </si>
  <si>
    <t>丰顺县白溪重点小流域水土保持治理工程</t>
  </si>
  <si>
    <t>丰顺县龙溪重点小流域水土保持治理工程</t>
  </si>
  <si>
    <t>丰顺县汤西溪重点小流域水土保持治理工程</t>
  </si>
  <si>
    <t>丰顺县八乡河小流域综合治理工程</t>
  </si>
  <si>
    <t>五华县乌陂河小流域治理工程</t>
  </si>
  <si>
    <t>五华县罗陂河小流域治理工程</t>
  </si>
  <si>
    <t>五华县万华河小流域治理工程</t>
  </si>
  <si>
    <t>五华县新桥河小流域治理工程</t>
  </si>
  <si>
    <t>五华县练溪河小流域治理工程</t>
  </si>
  <si>
    <t>五华县棉阳河小流域治理工程</t>
  </si>
  <si>
    <t>五华县伏溪河小流域治理工程</t>
  </si>
  <si>
    <t>五华县中兴河小流域治理工程</t>
  </si>
  <si>
    <t>五华县高塘水小流域治理工程</t>
  </si>
  <si>
    <t>五华县溜沙河小流域治理工程</t>
  </si>
  <si>
    <t>五华县宣优河小流域治理工程</t>
  </si>
  <si>
    <t>梅江河大沙水</t>
  </si>
  <si>
    <t>兴宁市崩岗治理工程</t>
  </si>
  <si>
    <t>梅西水库    管理局</t>
  </si>
  <si>
    <t>程  江</t>
  </si>
  <si>
    <t>大密河、龙岗河、莲江水、罗田河</t>
  </si>
  <si>
    <t>梅江区长沙镇，梅县梅南、畲江镇</t>
  </si>
  <si>
    <t>新建大密、叶田、梅南、蓝溪等四宗中型水库、电站及其配套设施等</t>
  </si>
  <si>
    <t>梅县水车镇安美自来水供水站</t>
  </si>
  <si>
    <t>梅西水库库区水土保持工程</t>
  </si>
  <si>
    <t>黄石仑段综合治理工程</t>
  </si>
  <si>
    <t>COD控制目标氨氮问题控制</t>
  </si>
  <si>
    <t>退耕还林、冶理污水排放</t>
  </si>
  <si>
    <t>丰顺县城</t>
  </si>
  <si>
    <t>丰顺县埔寨农场</t>
  </si>
  <si>
    <t>丰顺县八乡山镇</t>
  </si>
  <si>
    <t>丰顺县潘田镇</t>
  </si>
  <si>
    <t>白溪河</t>
  </si>
  <si>
    <t>丰顺县小胜镇</t>
  </si>
  <si>
    <t>丰顺县砂田镇</t>
  </si>
  <si>
    <t>三舟溪</t>
  </si>
  <si>
    <t>丰顺县黄金镇</t>
  </si>
  <si>
    <t>河东涝区电排站</t>
  </si>
  <si>
    <t>寨下坝电排站</t>
  </si>
  <si>
    <t>8.4km</t>
  </si>
  <si>
    <t>6.0km</t>
  </si>
  <si>
    <t>八乡山镇八乡段新建堤围４km、河道清淤河道11km。</t>
  </si>
  <si>
    <t>汤南镇长坑段新建堤围1.8km、下围段新建堤围1.8km、新东围段新建堤围1.55km、河道清淤</t>
  </si>
  <si>
    <t>汤西镇南礤段新建堤围7km、加固堤围11km、清淤河道13km</t>
  </si>
  <si>
    <t>清淤21万m3;堤身加固27万m3；护岸17km、穿堤建筑物11处</t>
  </si>
  <si>
    <t>梅西水库山洪灾害防治非工程措施项目</t>
  </si>
  <si>
    <t>预防本区内的山洪灾害</t>
  </si>
  <si>
    <t>水雨情监测子系统、信息汇集与预警平台、预警子系统、编制预案和宣传培训。</t>
  </si>
  <si>
    <t>山洪沟治理</t>
  </si>
  <si>
    <r>
      <t>修筑护岸长</t>
    </r>
    <r>
      <rPr>
        <sz val="10"/>
        <rFont val="Times New Roman"/>
        <family val="1"/>
      </rPr>
      <t>3.5km</t>
    </r>
    <r>
      <rPr>
        <sz val="10"/>
        <rFont val="宋体"/>
        <family val="0"/>
      </rPr>
      <t>，清淤疏浚河道长</t>
    </r>
    <r>
      <rPr>
        <sz val="10"/>
        <rFont val="Times New Roman"/>
        <family val="1"/>
      </rPr>
      <t>3.8km</t>
    </r>
  </si>
  <si>
    <r>
      <t>修筑护岸长</t>
    </r>
    <r>
      <rPr>
        <sz val="10"/>
        <rFont val="Times New Roman"/>
        <family val="1"/>
      </rPr>
      <t>2.6km</t>
    </r>
    <r>
      <rPr>
        <sz val="10"/>
        <rFont val="宋体"/>
        <family val="0"/>
      </rPr>
      <t>，清淤疏浚河道长</t>
    </r>
    <r>
      <rPr>
        <sz val="10"/>
        <rFont val="Times New Roman"/>
        <family val="1"/>
      </rPr>
      <t>6.8km</t>
    </r>
  </si>
  <si>
    <r>
      <t>修筑护岸长</t>
    </r>
    <r>
      <rPr>
        <sz val="10"/>
        <rFont val="Times New Roman"/>
        <family val="1"/>
      </rPr>
      <t>2.8km</t>
    </r>
    <r>
      <rPr>
        <sz val="10"/>
        <rFont val="宋体"/>
        <family val="0"/>
      </rPr>
      <t>，清淤疏浚河道长</t>
    </r>
    <r>
      <rPr>
        <sz val="10"/>
        <rFont val="Times New Roman"/>
        <family val="1"/>
      </rPr>
      <t>4km</t>
    </r>
  </si>
  <si>
    <r>
      <t>修筑护岸长</t>
    </r>
    <r>
      <rPr>
        <sz val="10"/>
        <rFont val="Times New Roman"/>
        <family val="1"/>
      </rPr>
      <t>3.2km</t>
    </r>
    <r>
      <rPr>
        <sz val="10"/>
        <rFont val="宋体"/>
        <family val="0"/>
      </rPr>
      <t>，清淤疏浚河道长</t>
    </r>
    <r>
      <rPr>
        <sz val="10"/>
        <rFont val="Times New Roman"/>
        <family val="1"/>
      </rPr>
      <t>6.5km</t>
    </r>
  </si>
  <si>
    <r>
      <t>修筑护岸长</t>
    </r>
    <r>
      <rPr>
        <sz val="10"/>
        <rFont val="Times New Roman"/>
        <family val="1"/>
      </rPr>
      <t>2.9km</t>
    </r>
    <r>
      <rPr>
        <sz val="10"/>
        <rFont val="宋体"/>
        <family val="0"/>
      </rPr>
      <t>，清淤疏浚河道长</t>
    </r>
    <r>
      <rPr>
        <sz val="10"/>
        <rFont val="Times New Roman"/>
        <family val="1"/>
      </rPr>
      <t>7.4km</t>
    </r>
  </si>
  <si>
    <t>不安全人口或村村通自来水受益人口(万人)</t>
  </si>
  <si>
    <t>取水、净水构筑物，输、配水管道</t>
  </si>
  <si>
    <t>引水陂、输水管、净水站、配水管网</t>
  </si>
  <si>
    <t>引水陂、净水厂、管网等</t>
  </si>
  <si>
    <t>梅西水库饮水安全工程(新增)</t>
  </si>
  <si>
    <t>安装饮水管道、过滤设备、水池等</t>
  </si>
  <si>
    <t>梅江区农村饮水安全工程(新增)</t>
  </si>
  <si>
    <t>梅县饮水安全工程（新增）</t>
  </si>
  <si>
    <t>蕉岭县农村饮水安全工程（新增）</t>
  </si>
  <si>
    <t>大埔县农村饮水安全工程(新增)</t>
  </si>
  <si>
    <t>丰顺县农村饮水安全工程(新增)</t>
  </si>
  <si>
    <t>五华县小流域水资源承载能力研究</t>
  </si>
  <si>
    <t>长潭、蕉城、三圳镇、新铺镇石窟河河道疏浚、堤身加高、培厚及固脚等</t>
  </si>
  <si>
    <t>28km</t>
  </si>
  <si>
    <t>1.3km</t>
  </si>
  <si>
    <t>梅县西阳罗乐堤建设工程</t>
  </si>
  <si>
    <t>大埔县汀江茶阳镇防洪工程</t>
  </si>
  <si>
    <t>梅县丙村堤达标加固工程</t>
  </si>
  <si>
    <t>梅县畲江公和堤达标加固工程</t>
  </si>
  <si>
    <t>梅县雁洋大堤达标加固工程</t>
  </si>
  <si>
    <t>梅县雁洋永沙堤达标加固工程</t>
  </si>
  <si>
    <t>梅县梅南官径堤达标加固工程</t>
  </si>
  <si>
    <t>蕉岭县石窟河堤围达标加固工程</t>
  </si>
  <si>
    <t>全市合计（88宗）</t>
  </si>
  <si>
    <t>二、可开工建设项目（33宗）</t>
  </si>
  <si>
    <t>清淤17万m3；堤身加固11万m3；护岸12km；穿堤建筑物加固6处</t>
  </si>
  <si>
    <r>
      <t>修筑护岸及堤防长</t>
    </r>
    <r>
      <rPr>
        <sz val="10"/>
        <rFont val="Times New Roman"/>
        <family val="1"/>
      </rPr>
      <t>3km</t>
    </r>
    <r>
      <rPr>
        <sz val="10"/>
        <rFont val="宋体"/>
        <family val="0"/>
      </rPr>
      <t>，清淤疏浚河道长</t>
    </r>
    <r>
      <rPr>
        <sz val="10"/>
        <rFont val="Times New Roman"/>
        <family val="1"/>
      </rPr>
      <t>5km</t>
    </r>
    <r>
      <rPr>
        <sz val="10"/>
        <rFont val="宋体"/>
        <family val="0"/>
      </rPr>
      <t>，排洪渠</t>
    </r>
    <r>
      <rPr>
        <sz val="10"/>
        <rFont val="Times New Roman"/>
        <family val="1"/>
      </rPr>
      <t>5km</t>
    </r>
    <r>
      <rPr>
        <sz val="10"/>
        <rFont val="宋体"/>
        <family val="0"/>
      </rPr>
      <t>。</t>
    </r>
  </si>
  <si>
    <t>梅县梅水大堤建设工程</t>
  </si>
  <si>
    <t>新建防洪堤</t>
  </si>
  <si>
    <t>护栏、围网、防护林工程以及水质监测设施建设等</t>
  </si>
  <si>
    <t>蕉州河</t>
  </si>
  <si>
    <t>新建</t>
  </si>
  <si>
    <t>五华县城污水处理厂二期</t>
  </si>
  <si>
    <t>梅州经济开发区污水处理厂</t>
  </si>
  <si>
    <t>蕉华工业园污水处理厂</t>
  </si>
  <si>
    <t>兴宁市工业园污水处理厂</t>
  </si>
  <si>
    <t>蕉岭县工业园污水处理厂</t>
  </si>
  <si>
    <t>五华县</t>
  </si>
  <si>
    <t>0.5-1万t/d</t>
  </si>
  <si>
    <t>琴江</t>
  </si>
  <si>
    <t>净水设施.清水池.管网</t>
  </si>
  <si>
    <t>城市防洪</t>
  </si>
  <si>
    <t>新建土石结合堤、穿堤建筑</t>
  </si>
  <si>
    <t>100年一遇              2级堤防6.0km</t>
  </si>
  <si>
    <t>大埔县湖寮镇</t>
  </si>
  <si>
    <t>200㎡</t>
  </si>
  <si>
    <t>渠道加长及防渗</t>
  </si>
  <si>
    <t>梅江区金山街道办事处</t>
  </si>
  <si>
    <t>丰顺县汤南镇</t>
  </si>
  <si>
    <t>丰顺县汤西镇</t>
  </si>
  <si>
    <t>丰顺县龙岗镇</t>
  </si>
  <si>
    <t>水源水库、水厂及管网</t>
  </si>
  <si>
    <t>除险加固</t>
  </si>
  <si>
    <t>防洪、灌溉</t>
  </si>
  <si>
    <t>松源河</t>
  </si>
  <si>
    <t>梅县程江镇</t>
  </si>
  <si>
    <t>梅县白渡镇</t>
  </si>
  <si>
    <t>石窟河</t>
  </si>
  <si>
    <t>平远县大柘镇</t>
  </si>
  <si>
    <t>大埔县茶阳镇太宁水小流域治理工程</t>
  </si>
  <si>
    <t>大埔县大麻镇阴那水小流域治理工程</t>
  </si>
  <si>
    <t>大埔县枫朗镇调和河小流域治理工程</t>
  </si>
  <si>
    <t>大埔县高陂镇赤山溪小流域治理工程</t>
  </si>
  <si>
    <t>大埔县光德镇漳溪水小流域治理工程</t>
  </si>
  <si>
    <t>大埔县湖寮镇莒溪河小流域治理工程</t>
  </si>
  <si>
    <t>大埔县湖寮镇双坑水小流域治理工程</t>
  </si>
  <si>
    <t>大埔县桃源镇桃源水小流域治理工程</t>
  </si>
  <si>
    <t>续(扩)建</t>
  </si>
  <si>
    <t>五华县周江镇</t>
  </si>
  <si>
    <t xml:space="preserve"> 主坝、溢洪道、输水涵扩、改建、加固</t>
  </si>
  <si>
    <t>五华县老姐坑水库</t>
  </si>
  <si>
    <t>五华县华城镇</t>
  </si>
  <si>
    <t>五华河</t>
  </si>
  <si>
    <t>五华县蔗糖水库</t>
  </si>
  <si>
    <t>大坝、涵管、溢洪道等</t>
  </si>
  <si>
    <t>五华县罗角塘水库</t>
  </si>
  <si>
    <t>五华县礤下水库</t>
  </si>
  <si>
    <t>五华县梅林镇</t>
  </si>
  <si>
    <t>五华县黄沙水库</t>
  </si>
  <si>
    <t>五华县上礤水库</t>
  </si>
  <si>
    <t>五华县五彩水库</t>
  </si>
  <si>
    <t>五华县长布镇</t>
  </si>
  <si>
    <t>五华县学园水库</t>
  </si>
  <si>
    <t>五华县安流镇</t>
  </si>
  <si>
    <t>梅江区黄塘河（扎田水）小流域综治理</t>
  </si>
  <si>
    <t>五华县周江镇</t>
  </si>
  <si>
    <t>规模（kw）</t>
  </si>
  <si>
    <t>项目所在流域(水系)</t>
  </si>
  <si>
    <t>梅县巴庄水库</t>
  </si>
  <si>
    <t>梅县大劲水库</t>
  </si>
  <si>
    <t>五华县华阳镇</t>
  </si>
  <si>
    <t>梅州南堤三龙段防洪堤工程</t>
  </si>
  <si>
    <t>梅县龙骨坑水库</t>
  </si>
  <si>
    <t>三乡水</t>
  </si>
  <si>
    <t>柚树河</t>
  </si>
  <si>
    <t>新建</t>
  </si>
  <si>
    <t>兴宁市区穿城段</t>
  </si>
  <si>
    <t>城市防洪</t>
  </si>
  <si>
    <t>防洪、灌溉、排涝</t>
  </si>
  <si>
    <t>疏浚、扩宽、固脚、培厚、加高</t>
  </si>
  <si>
    <t>丰顺县北斗镇</t>
  </si>
  <si>
    <t>主坝前坡作防渗、防浪加固；后坡培厚、设反滤体及排水设施等；溢洪道改造；输水涵及防汛道路改造等。</t>
  </si>
  <si>
    <t>完善坝前坡防浪护坡设施；培厚放缓坝后坡；重建坝后坡棱体反滤；新建溢洪道，新建虹吸式放水涵。</t>
  </si>
  <si>
    <t>梅县雁洋镇永福村</t>
  </si>
  <si>
    <t>梅县松口镇中畲村</t>
  </si>
  <si>
    <t>梅县松口镇德化村</t>
  </si>
  <si>
    <t>梅县隆文镇</t>
  </si>
  <si>
    <t>梅县桃尧镇桃溪村</t>
  </si>
  <si>
    <t>梅县松源镇荷玉村</t>
  </si>
  <si>
    <t>五华县长布镇金华村</t>
  </si>
  <si>
    <t>五华县郭田镇双光村</t>
  </si>
  <si>
    <t>五华县郭田镇蕉州村</t>
  </si>
  <si>
    <t>五华县河东镇化裕村</t>
  </si>
  <si>
    <t>防御山洪灾害、减少人员伤亡</t>
  </si>
  <si>
    <t>加固</t>
  </si>
  <si>
    <t>蕉岭县新铺镇</t>
  </si>
  <si>
    <t>新建</t>
  </si>
  <si>
    <t>梅江区周溪河金山段堤防护岸建设工程</t>
  </si>
  <si>
    <t>饶塘水</t>
  </si>
  <si>
    <t>梅江支流鹧鸪村小水系</t>
  </si>
  <si>
    <t>兴宁径流场监测工程</t>
  </si>
  <si>
    <t>达标建设</t>
  </si>
  <si>
    <t>潘田河</t>
  </si>
  <si>
    <t>建设水库土坝、溢洪道、排水管道</t>
  </si>
  <si>
    <t>丰顺县石联水库</t>
  </si>
  <si>
    <t>平远县高峰滩灌区加固改造工程</t>
  </si>
  <si>
    <t>平远县河头、大柘、东石镇</t>
  </si>
  <si>
    <t>灌溉、供水</t>
  </si>
  <si>
    <t>加固维修渠系建筑物、渠道三面光防渗</t>
  </si>
  <si>
    <t>程江</t>
  </si>
  <si>
    <t>扎田水</t>
  </si>
  <si>
    <t>隆文水</t>
  </si>
  <si>
    <t>石扇河</t>
  </si>
  <si>
    <t>界溪水</t>
  </si>
  <si>
    <t>松林水</t>
  </si>
  <si>
    <t>中赤河</t>
  </si>
  <si>
    <t>汀江</t>
  </si>
  <si>
    <t>梅潭河</t>
  </si>
  <si>
    <t>青溪水</t>
  </si>
  <si>
    <t>富溪水</t>
  </si>
  <si>
    <t>榕江北河</t>
  </si>
  <si>
    <t>凤凰溪</t>
  </si>
  <si>
    <t>丰良河</t>
  </si>
  <si>
    <t>汶水溪</t>
  </si>
  <si>
    <t>龙溪</t>
  </si>
  <si>
    <t>潘田河</t>
  </si>
  <si>
    <t>蔗溪</t>
  </si>
  <si>
    <t>三舟溪</t>
  </si>
  <si>
    <t>硝芳河</t>
  </si>
  <si>
    <t>北琴江</t>
  </si>
  <si>
    <t>蕉洲河</t>
  </si>
  <si>
    <t>新桥水</t>
  </si>
  <si>
    <t>大都河</t>
  </si>
  <si>
    <t>永和水</t>
  </si>
  <si>
    <t>麻岭水</t>
  </si>
  <si>
    <t>径南河</t>
  </si>
  <si>
    <t>大坪河</t>
  </si>
  <si>
    <t>柚树河</t>
  </si>
  <si>
    <t>中行河</t>
  </si>
  <si>
    <t>长田河</t>
  </si>
  <si>
    <t>差干河</t>
  </si>
  <si>
    <t>梅县程江河（长滩段）治理工程</t>
  </si>
  <si>
    <t>大埔县梅潭河枫朗溪背坪堤加固工程</t>
  </si>
  <si>
    <t>平远县仁居河堤围建设工程</t>
  </si>
  <si>
    <t>丰顺县丰良河（丰良段）河道治理工程</t>
  </si>
  <si>
    <r>
      <t>捍卫面积10km2、人口0.5万人</t>
    </r>
  </si>
  <si>
    <r>
      <t>捍卫面积0.6km2、人口0.5万人</t>
    </r>
  </si>
  <si>
    <r>
      <t>捍卫面积1.5km2、人口1.5万人</t>
    </r>
  </si>
  <si>
    <t>梅州大堤</t>
  </si>
  <si>
    <t>一、可开工建设项目         （12宗）</t>
  </si>
  <si>
    <t>大型     水库</t>
  </si>
  <si>
    <t>大型      水库</t>
  </si>
  <si>
    <t>梅县山水城开发区供水工程</t>
  </si>
  <si>
    <t>丰顺县潭江镇污水处理厂</t>
  </si>
  <si>
    <t>兴宁市黄陂镇联丰村上翁坑水库上库水源保护工程</t>
  </si>
  <si>
    <t>梅县畲江镇农村饮水安全水源保护工程</t>
  </si>
  <si>
    <t>梅县荷泗河（南口镇荷泗段）治理工程</t>
  </si>
  <si>
    <t>堤防、护岸加固23km，新建堤防7km，河道治理15km</t>
  </si>
  <si>
    <t>7km</t>
  </si>
  <si>
    <t>堤防、护岸加固17.5km，新建堤防12.5km，河道治理15km</t>
  </si>
  <si>
    <t>12.5km</t>
  </si>
  <si>
    <t>堤防、护岸加固8公里，新建堤防12公里，河道治理10公里</t>
  </si>
  <si>
    <t>梅县白宫河（西阳镇段）治理工程</t>
  </si>
  <si>
    <t>梅县三乡河（丙村镇段）治理工程</t>
  </si>
  <si>
    <t>堤防、护岸加固13km，新建堤防8.4km，河道治理10.7km</t>
  </si>
  <si>
    <t>梅县梅西龙虎河整治工程</t>
  </si>
  <si>
    <t>河道整治、护滩、清淤长度20公里，河道清淤疏浚7.5公里，新建穿堤建筑物40个，新建堤防、护岸15个</t>
  </si>
  <si>
    <t>大埔县西河镇漳溪河护岸加固工程</t>
  </si>
  <si>
    <t>护岸加固工程4km、洪涝结合河道清淤疏浚3km和河道整治、护滩、清淤工程11km</t>
  </si>
  <si>
    <t>新建堤防工程1.2km、河道清淤疏浚工程6km</t>
  </si>
  <si>
    <t>新建堤防工程2.6km、河道清淤疏浚工程6km和排涝工程</t>
  </si>
  <si>
    <t>大埔县百侯镇东山防洪堤加固工程</t>
  </si>
  <si>
    <t>新建护岸工程6km、河道清淤疏浚工程6km和排涝工程</t>
  </si>
  <si>
    <t>丰顺县建桥镇建桥防洪堤围工程</t>
  </si>
  <si>
    <t>丰顺县潘田镇防洪堤工程</t>
  </si>
  <si>
    <t>防洪、治涝</t>
  </si>
  <si>
    <t>混凝土挡墙、涵闸改建</t>
  </si>
  <si>
    <t>堤围固脚加高培厚等</t>
  </si>
  <si>
    <t>蕉岭县人工湿地污水处理技术的应用</t>
  </si>
  <si>
    <t>蕉岭县</t>
  </si>
  <si>
    <t>水土保持监测</t>
  </si>
  <si>
    <t>进行水利科研设施教育基地建设（包括科技教学设备和科研资料），以水利信息化促进水利现代化。</t>
  </si>
  <si>
    <t>大埔县水利科研教育基地设施建设</t>
  </si>
  <si>
    <t>治理水土流失工程措施和植物措施</t>
  </si>
  <si>
    <t>水土保持防治措施和小型水利水土保持工程措施</t>
  </si>
  <si>
    <t>丰顺县水土保持监测场</t>
  </si>
  <si>
    <t>径流场、仪器等</t>
  </si>
  <si>
    <t>4处</t>
  </si>
  <si>
    <t>蕉岭县污水处理厂二期</t>
  </si>
  <si>
    <t>大埔县污水处理厂二期</t>
  </si>
  <si>
    <t>2.0万t/d</t>
  </si>
  <si>
    <t>丰顺县城污水处理厂二期</t>
  </si>
  <si>
    <t>榕江北河</t>
  </si>
  <si>
    <t>五华县</t>
  </si>
  <si>
    <t>韩江</t>
  </si>
  <si>
    <t>琴江</t>
  </si>
  <si>
    <t>新建</t>
  </si>
  <si>
    <t>按200年一遇洪水设计，2000年一遇校核标准建设，坝体、溢洪道、输水涵管等加固</t>
  </si>
  <si>
    <t>五华县西灵宫水库</t>
  </si>
  <si>
    <t>五华县铁罗坪水库</t>
  </si>
  <si>
    <t>二、可开展前期工作项目（2宗）</t>
  </si>
  <si>
    <t>大埔县三河坝水库</t>
  </si>
  <si>
    <t>运用水量平衡原理和林分拦蓄降雨容量原理，对林冠层、林下植被层、枯枝落叶层和林地土壤的贮水性能进行比较分析，根据林冠层蓄水能力、枯落物层蓄水能力、土壤饱和蓄水能力、土壤入渗能力、防止土壤侵蚀能力等指标因子进行评价，对不同林分的水源涵养功能进行分析研究。进行科学的水源涵养林分结构优化配置，有效调节水资源的时空配置，并实现可持续利用。</t>
  </si>
  <si>
    <t>取水陂、管网、清水池、机电设备</t>
  </si>
  <si>
    <t>梅县村村通自来水工程</t>
  </si>
  <si>
    <t>梅县延伸解决学校饮水安全工程</t>
  </si>
  <si>
    <t>管网</t>
  </si>
  <si>
    <t>防渗衬砌，修复或重建渠系建筑物</t>
  </si>
  <si>
    <t>土方清淤、衬砌、建筑物砼方、砌石方</t>
  </si>
  <si>
    <t>韩江石窟河</t>
  </si>
  <si>
    <t>梅江一级支流银二水</t>
  </si>
  <si>
    <t>一、续建项目(2宗)</t>
  </si>
  <si>
    <t>清凉山水库扩建工程</t>
  </si>
  <si>
    <t>梅县梅南镇</t>
  </si>
  <si>
    <t>梅南水利枢纽工程</t>
  </si>
  <si>
    <t>引水工程</t>
  </si>
  <si>
    <t>五华益塘水库引水工程</t>
  </si>
  <si>
    <t>梅县石子岭水库</t>
  </si>
  <si>
    <t>水库枢纽</t>
  </si>
  <si>
    <t>建挡水坝、溢洪道、引水涵管</t>
  </si>
  <si>
    <t>兴宁市天马湖水库</t>
  </si>
  <si>
    <t>石马河</t>
  </si>
  <si>
    <t>主坝、溢洪道、输水涵</t>
  </si>
  <si>
    <t>全市合计（20宗）</t>
  </si>
  <si>
    <t>一、可开工建设项目（3宗）</t>
  </si>
  <si>
    <t>土建、设备、管道</t>
  </si>
  <si>
    <t>成果表3-2                    梅州市城市供水工程表</t>
  </si>
  <si>
    <t>梅州城区供水管网改造工程</t>
  </si>
  <si>
    <t>梅州市区</t>
  </si>
  <si>
    <t>改建</t>
  </si>
  <si>
    <t>城市供水</t>
  </si>
  <si>
    <t>42.5km</t>
  </si>
  <si>
    <t>梅州城区东升水厂扩建工程</t>
  </si>
  <si>
    <t>梅州城区</t>
  </si>
  <si>
    <t>扩建</t>
  </si>
  <si>
    <t xml:space="preserve">6万t/日 </t>
  </si>
  <si>
    <t>广州（梅州）产业转移园</t>
  </si>
  <si>
    <t>新建</t>
  </si>
  <si>
    <t>水厂及管网</t>
  </si>
  <si>
    <t>首期4万t/日   （远期8万t/日）</t>
  </si>
  <si>
    <t>梅县大坪镇高效节水灌溉示范项目</t>
  </si>
  <si>
    <t>梅县大坪镇大坪村</t>
  </si>
  <si>
    <t>平远县新大地油茶产业园节水灌溉工程</t>
  </si>
  <si>
    <t>引水工程,节水灌溉面积850,蓄水池,排水沟</t>
  </si>
  <si>
    <t>平远县润源油茶产业园节水灌溉工程</t>
  </si>
  <si>
    <t>平远县中行镇</t>
  </si>
  <si>
    <t>抽水工程,节水灌溉面积960,蓄水池,排水沟</t>
  </si>
  <si>
    <t>平远县飞龙果业园节水灌溉工程</t>
  </si>
  <si>
    <t>引水工程,滴水灌溉面积1780,蓄水池,排水沟</t>
  </si>
  <si>
    <t>蕉岭县广福灌区节水灌溉工程</t>
  </si>
  <si>
    <t>蕉岭县广福镇乐干村</t>
  </si>
  <si>
    <t>大埔县枫朗西岩山茶园节水灌溉工程</t>
  </si>
  <si>
    <t>大埔县枫朗镇西岩山</t>
  </si>
  <si>
    <t>水池、过滤池、供水管道等</t>
  </si>
  <si>
    <t>五华县益塘林果场节水灌溉工程</t>
  </si>
  <si>
    <t>五华县潭下镇</t>
  </si>
  <si>
    <t>五华县锡坑水库灌区改造工程</t>
  </si>
  <si>
    <t>干渠长13km，支渠长16km，渠系建筑物13座</t>
  </si>
  <si>
    <t>成果表1-2                梅州市中小河流治理工程表</t>
  </si>
  <si>
    <t>梅县梅西镇污水处理厂</t>
  </si>
  <si>
    <t>梅县石坑镇污水处理厂</t>
  </si>
  <si>
    <t>梅县畲江镇污水处理厂</t>
  </si>
  <si>
    <t>梅县雁洋镇污水处理厂</t>
  </si>
  <si>
    <t>1-2万t/d</t>
  </si>
  <si>
    <t>梅县南口镇污水处理厂</t>
  </si>
  <si>
    <t>梅县丙村镇污水处理厂</t>
  </si>
  <si>
    <t>平远县石正镇污水处理厂</t>
  </si>
  <si>
    <t>平远县差干镇污水处理厂</t>
  </si>
  <si>
    <t>平远县泗水镇污水处理厂</t>
  </si>
  <si>
    <t>蕉岭县新铺镇污水处理厂</t>
  </si>
  <si>
    <t>蕉岭县广福镇污水处理厂</t>
  </si>
  <si>
    <t>大埔县茶阳镇污水处理厂</t>
  </si>
  <si>
    <t>大埔县高陂镇污水处理厂</t>
  </si>
  <si>
    <t>大埔县三河镇污水处理厂</t>
  </si>
  <si>
    <t>丰顺县黄金镇污水处理厂</t>
  </si>
  <si>
    <t>丰顺县丰良镇污水处理厂</t>
  </si>
  <si>
    <t>丰顺县留隍镇污水处理厂</t>
  </si>
  <si>
    <t>五华县华城镇污水处理厂</t>
  </si>
  <si>
    <t>五华县安流镇污水处理厂</t>
  </si>
  <si>
    <t>韩江</t>
  </si>
  <si>
    <t>白宫河</t>
  </si>
  <si>
    <t>新建</t>
  </si>
  <si>
    <t>清凉山水库饮用水源地综合保护工程（生态移民、生态公益林、水土保持林、防火林种植、隔离防护 、支流河岸生态防护、生态修复与保护工程建设等）</t>
  </si>
  <si>
    <t>梅西水库水资源保护工程</t>
  </si>
  <si>
    <t>程江</t>
  </si>
  <si>
    <t>兴宁市合水水库水源保护工程</t>
  </si>
  <si>
    <t>兴宁市合水、罗岗、大坪、黄槐、黄陂等镇</t>
  </si>
  <si>
    <t>韩江</t>
  </si>
  <si>
    <t>宁江</t>
  </si>
  <si>
    <t>新建</t>
  </si>
  <si>
    <t>疏浚河道、建设砂滤池、污水处理厂、垃圾填埋场、环境卫生整治、生态绿化及河道整治。</t>
  </si>
  <si>
    <t>平远县黄田水库水源地保护工程</t>
  </si>
  <si>
    <t>平远县</t>
  </si>
  <si>
    <t>韩江</t>
  </si>
  <si>
    <t>柚树河</t>
  </si>
  <si>
    <r>
      <t xml:space="preserve"> </t>
    </r>
    <r>
      <rPr>
        <sz val="10"/>
        <rFont val="宋体"/>
        <family val="0"/>
      </rPr>
      <t>黄田水库饮用水源地综合保护工程（防护林、水土保持林、生物隔离、自然修复与保护工程建设等）</t>
    </r>
  </si>
  <si>
    <t>285k㎡</t>
  </si>
  <si>
    <t>蕉岭县黄竹坪水库水源保护工程</t>
  </si>
  <si>
    <t>蕉岭县龙潭水库水源保护工程</t>
  </si>
  <si>
    <t>乌土河</t>
  </si>
  <si>
    <t>蕉岭县小型农田水利重点县建设工程</t>
  </si>
  <si>
    <t>五华县琴江中下游治理工程</t>
  </si>
  <si>
    <t>三、可开展前期工作项目（13宗）</t>
  </si>
  <si>
    <t>兴宁市梅江（水口段）治理工程</t>
  </si>
  <si>
    <r>
      <t>捍卫面积25.6km2、人口7.5万人</t>
    </r>
  </si>
  <si>
    <t>31km</t>
  </si>
  <si>
    <t>四、后备项目（10宗）</t>
  </si>
  <si>
    <t>一、续建项目合计（2宗）</t>
  </si>
  <si>
    <t>丰顺县下棋坪水库</t>
  </si>
  <si>
    <t>丰顺县黄砂坑水库</t>
  </si>
  <si>
    <t>丰顺县黄竹洋水库</t>
  </si>
  <si>
    <t>梅县大埔两县八镇15宗小型水库</t>
  </si>
  <si>
    <t>新建梅县将军阁、大坑坝、 山塘里、南福、柿子坪、大坪、旱子岗、塘梨坪、两口塘水库，大埔坪上、 车头坝、车上、明德、坑尾、英雅水库等</t>
  </si>
  <si>
    <t>梅江区三龙河堤加固工程</t>
  </si>
  <si>
    <t>大埔县梅江（三河坝段）治理工程</t>
  </si>
  <si>
    <t>大埔县汀江（三河坝段）治理工程</t>
  </si>
  <si>
    <t>兴宁市合水水库东灌区农业综合开发灌区节水配套改造工程</t>
  </si>
  <si>
    <t>梅县雁洋镇高效节水灌溉示范项目</t>
  </si>
  <si>
    <t>平远县西南投资公司油茶产业基地节水灌溉工程</t>
  </si>
  <si>
    <t>蕉岭县三圳镇高效节水灌溉工程</t>
  </si>
  <si>
    <t>五华县益塘水库东灌区农业综合开发灌区节水配套改造工程</t>
  </si>
  <si>
    <t>（二）列入中央规划小二型水库66宗</t>
  </si>
  <si>
    <t>（一）列入中央规划的小一型水库29宗</t>
  </si>
  <si>
    <r>
      <t xml:space="preserve">        </t>
    </r>
    <r>
      <rPr>
        <sz val="10"/>
        <rFont val="宋体"/>
        <family val="0"/>
      </rPr>
      <t>龙潭水库饮用水源地综合保护工程（库区淤泥清理、防护林、护栏、围网、自然修复与保护工程建设等）</t>
    </r>
  </si>
  <si>
    <t>丰顺县虎局水库水源保护工程</t>
  </si>
  <si>
    <t>榕江、汶水溪</t>
  </si>
  <si>
    <r>
      <t xml:space="preserve">       </t>
    </r>
    <r>
      <rPr>
        <sz val="10"/>
        <rFont val="宋体"/>
        <family val="0"/>
      </rPr>
      <t>虎局水库库区滩湿地保护改造工程、护栏、防护林、自然修复与保护工程建设等</t>
    </r>
  </si>
  <si>
    <r>
      <t>8500</t>
    </r>
    <r>
      <rPr>
        <sz val="10"/>
        <rFont val="宋体"/>
        <family val="0"/>
      </rPr>
      <t>亩</t>
    </r>
  </si>
  <si>
    <t>三、后备项目（86宗）</t>
  </si>
  <si>
    <t>梅江区长沙饮用水源保护区</t>
  </si>
  <si>
    <t>梅江区长沙镇</t>
  </si>
  <si>
    <t>生态修复、水土流失治理等</t>
  </si>
  <si>
    <t>兴宁市和山水库水源保护工程</t>
  </si>
  <si>
    <t>兴宁市宁中镇</t>
  </si>
  <si>
    <t>宁江</t>
  </si>
  <si>
    <t>疏浚河道、环境卫生整治、垃圾填埋场、生态绿化及河道整治。</t>
  </si>
  <si>
    <t>兴宁市福岭水库水源保护工程</t>
  </si>
  <si>
    <t>兴宁市永和镇</t>
  </si>
  <si>
    <t>兴宁市宁中镇建新水库水源保护工程</t>
  </si>
  <si>
    <t>疏浚河道、环境卫生整治、生态绿化及河道整治。</t>
  </si>
  <si>
    <t>兴宁市宁中镇老虎石水库水源保护工程</t>
  </si>
  <si>
    <t>兴宁市宁中镇</t>
  </si>
  <si>
    <t>兴宁市福兴街道办石屐水库保护工程</t>
  </si>
  <si>
    <t>兴宁市新陂镇仙人座石水库水源保护工程</t>
  </si>
  <si>
    <t>兴宁市新陂镇</t>
  </si>
  <si>
    <t>兴宁市罗浮镇高坑、罗坑水水源保护工程</t>
  </si>
  <si>
    <t>兴宁市罗浮镇</t>
  </si>
  <si>
    <t>东江</t>
  </si>
  <si>
    <t>罗浮</t>
  </si>
  <si>
    <t>兴宁市叶塘镇九莱口水库水源保护工程</t>
  </si>
  <si>
    <t>兴宁市叶塘镇</t>
  </si>
  <si>
    <t>兴宁市大坪镇钳口陂水库水源保护工程</t>
  </si>
  <si>
    <t>兴宁市大坪镇</t>
  </si>
  <si>
    <t>兴宁市大坪镇亚叉塘水库水源保护工程</t>
  </si>
  <si>
    <t>兴宁市罗岗镇热水水库水源保护工程</t>
  </si>
  <si>
    <t>兴宁市合水镇乐群水库水源保护工程</t>
  </si>
  <si>
    <t>环境卫生整治、生态绿化及河道整治。</t>
  </si>
  <si>
    <r>
      <t>修筑护岸及堤防长</t>
    </r>
    <r>
      <rPr>
        <sz val="10"/>
        <rFont val="Times New Roman"/>
        <family val="1"/>
      </rPr>
      <t>19.5km</t>
    </r>
    <r>
      <rPr>
        <sz val="10"/>
        <rFont val="宋体"/>
        <family val="0"/>
      </rPr>
      <t>，清淤疏浚河道长</t>
    </r>
    <r>
      <rPr>
        <sz val="10"/>
        <rFont val="Times New Roman"/>
        <family val="1"/>
      </rPr>
      <t>19km</t>
    </r>
    <r>
      <rPr>
        <sz val="10"/>
        <rFont val="宋体"/>
        <family val="0"/>
      </rPr>
      <t>，排洪渠</t>
    </r>
    <r>
      <rPr>
        <sz val="10"/>
        <rFont val="Times New Roman"/>
        <family val="1"/>
      </rPr>
      <t>12km</t>
    </r>
    <r>
      <rPr>
        <sz val="10"/>
        <rFont val="宋体"/>
        <family val="0"/>
      </rPr>
      <t>。</t>
    </r>
  </si>
  <si>
    <t>蕉岭县山洪灾害防治非工程措施</t>
  </si>
  <si>
    <t xml:space="preserve">新建                     </t>
  </si>
  <si>
    <t>蕉岭县雷公坑山洪沟治理工程</t>
  </si>
  <si>
    <t xml:space="preserve">新建                    </t>
  </si>
  <si>
    <r>
      <t>修筑护岸及堤防长</t>
    </r>
    <r>
      <rPr>
        <sz val="10"/>
        <rFont val="Times New Roman"/>
        <family val="1"/>
      </rPr>
      <t>6km</t>
    </r>
    <r>
      <rPr>
        <sz val="10"/>
        <rFont val="宋体"/>
        <family val="0"/>
      </rPr>
      <t>，清淤疏浚河道长</t>
    </r>
    <r>
      <rPr>
        <sz val="10"/>
        <rFont val="Times New Roman"/>
        <family val="1"/>
      </rPr>
      <t>3km</t>
    </r>
    <r>
      <rPr>
        <sz val="10"/>
        <rFont val="宋体"/>
        <family val="0"/>
      </rPr>
      <t>，排洪渠</t>
    </r>
    <r>
      <rPr>
        <sz val="10"/>
        <rFont val="Times New Roman"/>
        <family val="1"/>
      </rPr>
      <t>3.5km</t>
    </r>
    <r>
      <rPr>
        <sz val="10"/>
        <rFont val="宋体"/>
        <family val="0"/>
      </rPr>
      <t>。</t>
    </r>
  </si>
  <si>
    <t>蕉岭县湖坑山洪沟治理工程</t>
  </si>
  <si>
    <t>蕉岭县广福镇</t>
  </si>
  <si>
    <r>
      <t>修筑护岸及堤防长</t>
    </r>
    <r>
      <rPr>
        <sz val="10"/>
        <rFont val="Times New Roman"/>
        <family val="1"/>
      </rPr>
      <t>4.4km</t>
    </r>
    <r>
      <rPr>
        <sz val="10"/>
        <rFont val="宋体"/>
        <family val="0"/>
      </rPr>
      <t>，清淤疏浚河道长</t>
    </r>
    <r>
      <rPr>
        <sz val="10"/>
        <rFont val="Times New Roman"/>
        <family val="1"/>
      </rPr>
      <t>2.2km</t>
    </r>
    <r>
      <rPr>
        <sz val="10"/>
        <rFont val="宋体"/>
        <family val="0"/>
      </rPr>
      <t>，排洪渠</t>
    </r>
    <r>
      <rPr>
        <sz val="10"/>
        <rFont val="Times New Roman"/>
        <family val="1"/>
      </rPr>
      <t>2.5km</t>
    </r>
    <r>
      <rPr>
        <sz val="10"/>
        <rFont val="宋体"/>
        <family val="0"/>
      </rPr>
      <t>。</t>
    </r>
  </si>
  <si>
    <t>蕉岭县坦子岌山洪沟治理工程</t>
  </si>
  <si>
    <r>
      <t>修筑护岸及堤防长</t>
    </r>
    <r>
      <rPr>
        <sz val="10"/>
        <rFont val="Times New Roman"/>
        <family val="1"/>
      </rPr>
      <t>4.5km</t>
    </r>
    <r>
      <rPr>
        <sz val="10"/>
        <rFont val="宋体"/>
        <family val="0"/>
      </rPr>
      <t>，清淤疏浚河道长</t>
    </r>
    <r>
      <rPr>
        <sz val="10"/>
        <rFont val="Times New Roman"/>
        <family val="1"/>
      </rPr>
      <t>2.25km</t>
    </r>
    <r>
      <rPr>
        <sz val="10"/>
        <rFont val="宋体"/>
        <family val="0"/>
      </rPr>
      <t>，排洪渠</t>
    </r>
    <r>
      <rPr>
        <sz val="10"/>
        <rFont val="Times New Roman"/>
        <family val="1"/>
      </rPr>
      <t>2.5km</t>
    </r>
    <r>
      <rPr>
        <sz val="10"/>
        <rFont val="宋体"/>
        <family val="0"/>
      </rPr>
      <t>。</t>
    </r>
  </si>
  <si>
    <t>蕉岭县老将坑山洪沟治理工程</t>
  </si>
  <si>
    <r>
      <t>修筑护岸及堤防长</t>
    </r>
    <r>
      <rPr>
        <sz val="10"/>
        <rFont val="Times New Roman"/>
        <family val="1"/>
      </rPr>
      <t>7km</t>
    </r>
    <r>
      <rPr>
        <sz val="10"/>
        <rFont val="宋体"/>
        <family val="0"/>
      </rPr>
      <t>，清淤疏浚河道长</t>
    </r>
    <r>
      <rPr>
        <sz val="10"/>
        <rFont val="Times New Roman"/>
        <family val="1"/>
      </rPr>
      <t>3.5km</t>
    </r>
    <r>
      <rPr>
        <sz val="10"/>
        <rFont val="宋体"/>
        <family val="0"/>
      </rPr>
      <t>，排洪渠</t>
    </r>
    <r>
      <rPr>
        <sz val="10"/>
        <rFont val="Times New Roman"/>
        <family val="1"/>
      </rPr>
      <t>4km</t>
    </r>
    <r>
      <rPr>
        <sz val="10"/>
        <rFont val="宋体"/>
        <family val="0"/>
      </rPr>
      <t>。</t>
    </r>
  </si>
  <si>
    <t>蕉岭县冷水坑山洪沟治理工程</t>
  </si>
  <si>
    <t>大埔县山洪灾害防治非工程措施</t>
  </si>
  <si>
    <t>加密雨量、水文测站、开发预警软件、安装预警终端设施，水库遥汛遥测，编制预案和宣传培训等</t>
  </si>
  <si>
    <t>大埔县小靖河山洪沟治理工程</t>
  </si>
  <si>
    <r>
      <t>2m</t>
    </r>
    <r>
      <rPr>
        <vertAlign val="superscript"/>
        <sz val="10"/>
        <rFont val="宋体"/>
        <family val="0"/>
      </rPr>
      <t>3</t>
    </r>
    <r>
      <rPr>
        <sz val="10"/>
        <rFont val="宋体"/>
        <family val="0"/>
      </rPr>
      <t>/s</t>
    </r>
  </si>
  <si>
    <t>兴宁市北塘水库</t>
  </si>
  <si>
    <t>兴宁市罗浮镇</t>
  </si>
  <si>
    <t>东江</t>
  </si>
  <si>
    <t>罗浮河</t>
  </si>
  <si>
    <t>主坝、溢洪道、输水涵</t>
  </si>
  <si>
    <t>兴宁市野猪窝水库</t>
  </si>
  <si>
    <t>兴宁市罗岗镇</t>
  </si>
  <si>
    <t>罗岗河</t>
  </si>
  <si>
    <t>平远县热柘水库</t>
  </si>
  <si>
    <t>平远县热柘镇</t>
  </si>
  <si>
    <t>柚树河</t>
  </si>
  <si>
    <t>大坝、溢洪道、输水涵管</t>
  </si>
  <si>
    <t>五华县万重山水库</t>
  </si>
  <si>
    <t>污水处理厂、湿地公园模型展馆</t>
  </si>
  <si>
    <t>大埔县湖寮镇</t>
  </si>
  <si>
    <t>1300吨/年目标1500吨/年</t>
  </si>
  <si>
    <t>退耕还林、冶理污水排放</t>
  </si>
  <si>
    <r>
      <t>2000</t>
    </r>
    <r>
      <rPr>
        <sz val="10"/>
        <rFont val="宋体"/>
        <family val="0"/>
      </rPr>
      <t>亩</t>
    </r>
  </si>
  <si>
    <t>丰顺县石联水库水源保护工程</t>
  </si>
  <si>
    <r>
      <t>5000</t>
    </r>
    <r>
      <rPr>
        <sz val="10"/>
        <rFont val="宋体"/>
        <family val="0"/>
      </rPr>
      <t>亩</t>
    </r>
  </si>
  <si>
    <t>丰顺县石角坝陂水源保护工程</t>
  </si>
  <si>
    <r>
      <t>1500</t>
    </r>
    <r>
      <rPr>
        <sz val="10"/>
        <rFont val="宋体"/>
        <family val="0"/>
      </rPr>
      <t>亩</t>
    </r>
  </si>
  <si>
    <t>丰顺县白水礤陂水源保护工程</t>
  </si>
  <si>
    <t>丰顺县汤坑镇</t>
  </si>
  <si>
    <r>
      <t>500</t>
    </r>
    <r>
      <rPr>
        <sz val="10"/>
        <rFont val="宋体"/>
        <family val="0"/>
      </rPr>
      <t>亩</t>
    </r>
  </si>
  <si>
    <t>丰顺县教堂坑水库水源保护工程</t>
  </si>
  <si>
    <r>
      <t>3500</t>
    </r>
    <r>
      <rPr>
        <sz val="10"/>
        <rFont val="宋体"/>
        <family val="0"/>
      </rPr>
      <t>亩</t>
    </r>
  </si>
  <si>
    <t>丰顺县冷水坑水库水源保护工程</t>
  </si>
  <si>
    <r>
      <t>450</t>
    </r>
    <r>
      <rPr>
        <sz val="10"/>
        <rFont val="宋体"/>
        <family val="0"/>
      </rPr>
      <t>亩</t>
    </r>
  </si>
  <si>
    <t>丰顺县兵营水库水源保护工程</t>
  </si>
  <si>
    <t>丰顺县北斗镇</t>
  </si>
  <si>
    <r>
      <t>550</t>
    </r>
    <r>
      <rPr>
        <sz val="10"/>
        <rFont val="宋体"/>
        <family val="0"/>
      </rPr>
      <t>亩</t>
    </r>
  </si>
  <si>
    <t>丰顺县下茜坑水库水源保护工程</t>
  </si>
  <si>
    <r>
      <t>650</t>
    </r>
    <r>
      <rPr>
        <sz val="10"/>
        <rFont val="宋体"/>
        <family val="0"/>
      </rPr>
      <t>亩</t>
    </r>
  </si>
  <si>
    <t>丰顺县山仔角陂水源保护工程</t>
  </si>
  <si>
    <t>丰顺县八乡山镇</t>
  </si>
  <si>
    <t>八乡河支流</t>
  </si>
  <si>
    <t>新建</t>
  </si>
  <si>
    <t>退耕还林、冶理污水排放</t>
  </si>
  <si>
    <r>
      <t>780</t>
    </r>
    <r>
      <rPr>
        <sz val="10"/>
        <rFont val="宋体"/>
        <family val="0"/>
      </rPr>
      <t>亩</t>
    </r>
  </si>
  <si>
    <t>韩江</t>
  </si>
  <si>
    <t>潘田河</t>
  </si>
  <si>
    <t>新建</t>
  </si>
  <si>
    <r>
      <t>1500</t>
    </r>
    <r>
      <rPr>
        <sz val="10"/>
        <rFont val="宋体"/>
        <family val="0"/>
      </rPr>
      <t>亩</t>
    </r>
  </si>
  <si>
    <t>丰顺县长埂村水源保护工程</t>
  </si>
  <si>
    <t>丰顺县大龙华镇</t>
  </si>
  <si>
    <r>
      <t>550</t>
    </r>
    <r>
      <rPr>
        <sz val="10"/>
        <rFont val="宋体"/>
        <family val="0"/>
      </rPr>
      <t>亩</t>
    </r>
  </si>
  <si>
    <t>丰顺县潭江营子水源保护工程</t>
  </si>
  <si>
    <t>丰顺县潭江镇</t>
  </si>
  <si>
    <t>五华县桂田水库饮用水源地综合保护工程</t>
  </si>
  <si>
    <t>市直梅西水管管理局村村通自来水工程</t>
  </si>
  <si>
    <t>梅江区村村通自来水工程</t>
  </si>
  <si>
    <t>取水陂头、制水厂、管网</t>
  </si>
  <si>
    <t>加固陂头圳道防渗</t>
  </si>
  <si>
    <t>改造、维修加固</t>
  </si>
  <si>
    <t>梅江区周溪水小流域治理工程</t>
  </si>
  <si>
    <t>梅江区泮坑水小流域治理工程</t>
  </si>
  <si>
    <t>兴宁市罗浮河小流域综合治理工程</t>
  </si>
  <si>
    <t>梅西水库管理局</t>
  </si>
  <si>
    <t>兴宁市福兴街道</t>
  </si>
  <si>
    <t>福兴街道办思角水库水源保护工程</t>
  </si>
  <si>
    <t>永和镇林场村苏罗坪水源保护工程</t>
  </si>
  <si>
    <t>疏浚河道、生态绿化及河道整治。</t>
  </si>
  <si>
    <t>永和镇百二断水库水源保护工程</t>
  </si>
  <si>
    <t>城区排涝泵站</t>
  </si>
  <si>
    <t>甘塘排涝泵站</t>
  </si>
  <si>
    <t>石崖排涝泵站</t>
  </si>
  <si>
    <t>苑塘排涝泵站</t>
  </si>
  <si>
    <t>程江镇大沙电排站</t>
  </si>
  <si>
    <t>畲江镇拱桥下电排站</t>
  </si>
  <si>
    <t>水车镇先锋电排站</t>
  </si>
  <si>
    <t>水车镇小立电排站</t>
  </si>
  <si>
    <t>西阳镇四平电排站</t>
  </si>
  <si>
    <t>西阳镇龙岗电排站</t>
  </si>
  <si>
    <t>松口镇圩镇电排站</t>
  </si>
  <si>
    <t>松口镇石盘桥电排站</t>
  </si>
  <si>
    <t>松口镇五显宫电排站</t>
  </si>
  <si>
    <t>松口镇南下电排站</t>
  </si>
  <si>
    <t>松口镇圳头电排站</t>
  </si>
  <si>
    <t>汀江</t>
  </si>
  <si>
    <t>按二十年一遇标准建设堤围、电排2座、涵闸2个</t>
  </si>
  <si>
    <t>梅县水车堤（鹅峰段）建设工程</t>
  </si>
  <si>
    <t>除险  加固</t>
  </si>
  <si>
    <t>14.5km</t>
  </si>
  <si>
    <t>河长14.5km，集雨面积58.5km2</t>
  </si>
  <si>
    <t>河长20km，集雨面积39.5km2</t>
  </si>
  <si>
    <t>河长17.5km，集雨面积43.4km2</t>
  </si>
  <si>
    <t>加固堤防12km；河道疏浚18km。</t>
  </si>
  <si>
    <t>2.1km</t>
  </si>
  <si>
    <t>20km</t>
  </si>
  <si>
    <t>梅县南口南江堤加固工程</t>
  </si>
  <si>
    <t>12.6km</t>
  </si>
  <si>
    <t>10km</t>
  </si>
  <si>
    <t>1.5km</t>
  </si>
  <si>
    <t>梅县松口官坪堤加固工程</t>
  </si>
  <si>
    <t>1.6km</t>
  </si>
  <si>
    <t>梅  县松源镇</t>
  </si>
  <si>
    <t>6.4km</t>
  </si>
  <si>
    <t>河道整治</t>
  </si>
  <si>
    <t>大埔县枫朗镇</t>
  </si>
  <si>
    <t>河道治理</t>
  </si>
  <si>
    <t>大埔县桃源镇</t>
  </si>
  <si>
    <t>大埔县西河镇</t>
  </si>
  <si>
    <t>大埔县县城凹背防洪堤加固工程</t>
  </si>
  <si>
    <t>大龙华镇径门段新建堤围５km、新官段新建堤围3.3km、河道清淤</t>
  </si>
  <si>
    <t>主坝、溢洪道、输水涵及配套设施</t>
  </si>
  <si>
    <t>重建</t>
  </si>
  <si>
    <t>重建泵房、更换水泵机组、变压器等</t>
  </si>
  <si>
    <t>320kw</t>
  </si>
  <si>
    <t>55kw</t>
  </si>
  <si>
    <t>75kw</t>
  </si>
  <si>
    <t>160kw</t>
  </si>
  <si>
    <t>更换水泵机组、变压器、完善进出水渠等</t>
  </si>
  <si>
    <t>技改
扩容</t>
  </si>
  <si>
    <t>80kw</t>
  </si>
  <si>
    <t>110kw</t>
  </si>
  <si>
    <t>190kw</t>
  </si>
  <si>
    <t>三、后备项目（80宗）</t>
  </si>
  <si>
    <t>一、可开工建设项目      （1宗）</t>
  </si>
  <si>
    <t>大埔县城北涝区工程</t>
  </si>
  <si>
    <t>大埔县   湖寮镇</t>
  </si>
  <si>
    <t>水闸、排洪渠</t>
  </si>
  <si>
    <t>全市合计（125宗）</t>
  </si>
  <si>
    <t>四、后备项目（66宗）</t>
  </si>
  <si>
    <t>全市合计（94宗）</t>
  </si>
  <si>
    <t>梅  县隆文镇</t>
  </si>
  <si>
    <t>梅  县白渡镇</t>
  </si>
  <si>
    <t>梅  县城东镇</t>
  </si>
  <si>
    <t>梅  县梅西镇</t>
  </si>
  <si>
    <t>水源、净水设施及管网</t>
  </si>
  <si>
    <t>2万吨/日</t>
  </si>
  <si>
    <t>梅江二级支流</t>
  </si>
  <si>
    <t>工程、生物治理</t>
  </si>
  <si>
    <t>梅江区金山街道 办事处</t>
  </si>
  <si>
    <t>新建堤防、护岸5.7km</t>
  </si>
  <si>
    <t>丰顺县</t>
  </si>
  <si>
    <t>丰良河</t>
  </si>
  <si>
    <t>琴江</t>
  </si>
  <si>
    <t>水库</t>
  </si>
  <si>
    <t>项目名称</t>
  </si>
  <si>
    <t>河道整治、护滩、清淤长度18公里，河道清淤疏浚6.9公里，新建穿堤建筑物45个，新建堤防、护岸18个</t>
  </si>
  <si>
    <t>河道整治、护滩、清淤长度10公里，河道清淤疏浚4公里，新建穿堤建筑物20个，新建堤防、护岸12个</t>
  </si>
  <si>
    <t>工程任务</t>
  </si>
  <si>
    <t>新建护岸、堤防、穿堤建筑物、清淤、清障等</t>
  </si>
  <si>
    <t>兴宁市黄陂河整治工程</t>
  </si>
  <si>
    <t>兴宁市麻岭河道治理工程</t>
  </si>
  <si>
    <t>兴宁市和山河道治理工程</t>
  </si>
  <si>
    <t>大山背水库</t>
  </si>
  <si>
    <t>兴宁市笃陂河道治理工程</t>
  </si>
  <si>
    <t>蕉岭县三圳镇</t>
  </si>
  <si>
    <t>蕉岭县蓝坊镇</t>
  </si>
  <si>
    <t>按五十年一遇标准建设堤围、电排1座、涵闸3座</t>
  </si>
  <si>
    <t>5km</t>
  </si>
  <si>
    <t>加固堤防8km；河道疏浚16km</t>
  </si>
  <si>
    <t>加固堤防10km；河道疏浚40km</t>
  </si>
  <si>
    <t>梅县、     梅江区</t>
  </si>
  <si>
    <t>梅江区黄塘河治理工程</t>
  </si>
  <si>
    <t>梅江区北门河治理工程</t>
  </si>
  <si>
    <t>梅江区西郊、城北</t>
  </si>
  <si>
    <t>梅江区五洲、金山</t>
  </si>
  <si>
    <t>梅州北堤古田截洪沟至梅隆铁路段河堤</t>
  </si>
  <si>
    <t>项目所在流域(水系)</t>
  </si>
  <si>
    <t>梅  县</t>
  </si>
  <si>
    <t>兴宁市饮水安全工程(新增)</t>
  </si>
  <si>
    <t>平远县农村学校饮水安全工程</t>
  </si>
  <si>
    <t>喷滴灌、地面管灌</t>
  </si>
  <si>
    <t>序号</t>
  </si>
  <si>
    <t>名称</t>
  </si>
  <si>
    <t>项目所在地区</t>
  </si>
  <si>
    <t>内容</t>
  </si>
  <si>
    <t>规模</t>
  </si>
  <si>
    <t>项目总投资(百万元)</t>
  </si>
  <si>
    <t>已完成投资(百万)</t>
  </si>
  <si>
    <t>"十二五"期间投资(百万元)</t>
  </si>
  <si>
    <t>备注</t>
  </si>
  <si>
    <t>项目名称</t>
  </si>
  <si>
    <t>建设性质</t>
  </si>
  <si>
    <t>工程任务</t>
  </si>
  <si>
    <t>建设内容</t>
  </si>
  <si>
    <t>项目所在流域</t>
  </si>
  <si>
    <t>项目所在河流</t>
  </si>
  <si>
    <t>全市合计（130宗）</t>
  </si>
  <si>
    <t>十二五期间小计(宗)</t>
  </si>
  <si>
    <t>十一五完成投资(百万元)</t>
  </si>
  <si>
    <t>十二五期间投资(百万元)</t>
  </si>
  <si>
    <t>二、可开展前期工作项目（43宗）</t>
  </si>
  <si>
    <t>全市合计（14宗）</t>
  </si>
  <si>
    <t>一、开展前期工作项目（2宗）</t>
  </si>
  <si>
    <t>蕉岭县新村电站</t>
  </si>
  <si>
    <t>蕉岭县</t>
  </si>
  <si>
    <t>技改</t>
  </si>
  <si>
    <t>圳道、压力管、厂房、机组技改</t>
  </si>
  <si>
    <t>3×630Kw</t>
  </si>
  <si>
    <t>蕉岭县多宝二级电站</t>
  </si>
  <si>
    <t>5×1000Kw</t>
  </si>
  <si>
    <t>二、后备项目（12宗）</t>
  </si>
  <si>
    <t>艾坝电站</t>
  </si>
  <si>
    <t>技改</t>
  </si>
  <si>
    <t>进水闸、圳道、厂房、机组技改</t>
  </si>
  <si>
    <t>5×1000Kw</t>
  </si>
  <si>
    <t>多宝电站</t>
  </si>
  <si>
    <t xml:space="preserve">高丰电站 </t>
  </si>
  <si>
    <t>石丰径电站</t>
  </si>
  <si>
    <t>梨树电站</t>
  </si>
  <si>
    <t>石门水口电站</t>
  </si>
  <si>
    <t>尚田上村</t>
  </si>
  <si>
    <t>茅再峰坝后电站</t>
  </si>
  <si>
    <t>南礤黄坑电站</t>
  </si>
  <si>
    <t>立禾电站</t>
  </si>
  <si>
    <t>榕锋电站</t>
  </si>
  <si>
    <t>均坑二级电站</t>
  </si>
  <si>
    <t>成果表2-7                梅州市小水电代燃料工程表</t>
  </si>
  <si>
    <t>项目"十二五"总投资(百万元)</t>
  </si>
  <si>
    <t>节水配套</t>
  </si>
  <si>
    <t>渠道防渗加低压管道、喷灌</t>
  </si>
  <si>
    <t>新建抽水站、引水池、排水沟等</t>
  </si>
  <si>
    <t>二、可开展前期工作项目（26宗）</t>
  </si>
  <si>
    <t xml:space="preserve">梅江区干才灌区改造工程 </t>
  </si>
  <si>
    <t>渠道加长、防渗、陂头及维修改造</t>
  </si>
  <si>
    <t>兴宁市石壁水库灌区改造工程</t>
  </si>
  <si>
    <t>兴宁市龙田、合水镇</t>
  </si>
  <si>
    <t>改造灌溉面积1.79万亩</t>
  </si>
  <si>
    <t>平远县富石水库灌区加固改造工程</t>
  </si>
  <si>
    <t>改造现有灌溉工程</t>
  </si>
  <si>
    <t>渠道、喷灌设施</t>
  </si>
  <si>
    <t>干渠、进水闸、节水闸、支渠等</t>
  </si>
  <si>
    <t>丰顺县虎局灌区改造工程</t>
  </si>
  <si>
    <t>续(扩)建</t>
  </si>
  <si>
    <t>加固陂头圳道防渗</t>
  </si>
  <si>
    <t>五华县横陂镇</t>
  </si>
  <si>
    <t>五华县水寨镇</t>
  </si>
  <si>
    <t>五华县粤东水土流失区林分水源涵养功能分析与调控技术研究</t>
  </si>
  <si>
    <t>五华县红壤丘陵旱坡地水土流失治理及集雨利用技术研究</t>
  </si>
  <si>
    <t>五华县河道生态护坡技术研究与应用</t>
  </si>
  <si>
    <t>梅县石扇镇巴庄村</t>
  </si>
  <si>
    <t>梅县城东镇竹洋村</t>
  </si>
  <si>
    <t>梅县南口镇南虎村</t>
  </si>
  <si>
    <t>梅县南口镇瑶上村</t>
  </si>
  <si>
    <t>梅县隆文镇卢溪村</t>
  </si>
  <si>
    <t>梅县雁洋镇鹧鸪村</t>
  </si>
  <si>
    <t>梅县松口镇大黄村</t>
  </si>
  <si>
    <t>梅江区城北镇</t>
  </si>
  <si>
    <t>梅县梅西镇盛塘村</t>
  </si>
  <si>
    <t>梅县南口镇瑶东村</t>
  </si>
  <si>
    <t>梅县南口镇龙塘村</t>
  </si>
  <si>
    <t>梅县南口镇</t>
  </si>
  <si>
    <t>梅县程江镇横岗江村</t>
  </si>
  <si>
    <t>梅县扶大高管会三葵村</t>
  </si>
  <si>
    <t>梅县石扇镇三坑村</t>
  </si>
  <si>
    <t>梅县石扇镇中和村</t>
  </si>
  <si>
    <t>梅县水车镇</t>
  </si>
  <si>
    <t>梅县城东镇玉水村</t>
  </si>
  <si>
    <t>梅县城东镇书坑村</t>
  </si>
  <si>
    <t>梅县白渡镇悦一村</t>
  </si>
  <si>
    <t>梅县丙村镇横石村</t>
  </si>
  <si>
    <t>梅县雁洋镇雁上村</t>
  </si>
  <si>
    <t>梅县雁洋镇四和村</t>
  </si>
  <si>
    <t>梅县雁洋镇大坪村</t>
  </si>
  <si>
    <t>梅县雁洋镇雁下村</t>
  </si>
  <si>
    <t>梅县雁洋镇石楼村</t>
  </si>
  <si>
    <t>改建</t>
  </si>
  <si>
    <t>设立固定监测点，建立水土保持监测、预报系统</t>
  </si>
  <si>
    <t>兴宁市新圩镇</t>
  </si>
  <si>
    <t>兴宁市龙田镇</t>
  </si>
  <si>
    <t>兴宁市永和镇</t>
  </si>
  <si>
    <t>兴宁市坭陂镇</t>
  </si>
  <si>
    <t>兴宁市罗浮镇</t>
  </si>
  <si>
    <t>兴宁市黄槐镇</t>
  </si>
  <si>
    <t>兴宁市罗岗镇</t>
  </si>
  <si>
    <t>兴宁市合水镇</t>
  </si>
  <si>
    <t>兴宁市石马镇</t>
  </si>
  <si>
    <t>兴宁市叶塘镇</t>
  </si>
  <si>
    <t>兴宁市福兴镇</t>
  </si>
  <si>
    <t>兴宁市刁坊镇</t>
  </si>
  <si>
    <t>兴宁市径南镇</t>
  </si>
  <si>
    <t>兴宁市水口镇</t>
  </si>
  <si>
    <t>兴宁市合水水库灌区改造工程</t>
  </si>
  <si>
    <t>兴宁市合水.龙田等11个镇</t>
  </si>
  <si>
    <t>渠道防渗.渠系建筑物配套完善等</t>
  </si>
  <si>
    <t>灌溉13.67万亩</t>
  </si>
  <si>
    <t>兴宁市农村饮水安全工程</t>
  </si>
  <si>
    <t>兴宁市合水.龙田等19个镇</t>
  </si>
  <si>
    <t>已完成初步设计</t>
  </si>
  <si>
    <t>反应沉淀池.过滤池.清水池.管网.</t>
  </si>
  <si>
    <r>
      <t>13548m</t>
    </r>
    <r>
      <rPr>
        <vertAlign val="superscript"/>
        <sz val="10"/>
        <rFont val="宋体"/>
        <family val="0"/>
      </rPr>
      <t>3</t>
    </r>
    <r>
      <rPr>
        <sz val="10"/>
        <rFont val="宋体"/>
        <family val="0"/>
      </rPr>
      <t>/d</t>
    </r>
  </si>
  <si>
    <t>梅县扶大镇</t>
  </si>
  <si>
    <t>规划阶段</t>
  </si>
  <si>
    <r>
      <t>3000m</t>
    </r>
    <r>
      <rPr>
        <vertAlign val="superscript"/>
        <sz val="10"/>
        <rFont val="宋体"/>
        <family val="0"/>
      </rPr>
      <t>3</t>
    </r>
    <r>
      <rPr>
        <sz val="10"/>
        <rFont val="宋体"/>
        <family val="0"/>
      </rPr>
      <t>/d</t>
    </r>
  </si>
  <si>
    <t>梅县白渡镇</t>
  </si>
  <si>
    <r>
      <t>8000m</t>
    </r>
    <r>
      <rPr>
        <vertAlign val="superscript"/>
        <sz val="10"/>
        <rFont val="宋体"/>
        <family val="0"/>
      </rPr>
      <t>3</t>
    </r>
    <r>
      <rPr>
        <sz val="10"/>
        <rFont val="宋体"/>
        <family val="0"/>
      </rPr>
      <t>/d</t>
    </r>
  </si>
  <si>
    <t>梅县畲江镇</t>
  </si>
  <si>
    <t>成果表6-2                    梅州市防汛通讯投资概算表</t>
  </si>
  <si>
    <t>梅西水库生态修复工程</t>
  </si>
  <si>
    <t>程江</t>
  </si>
  <si>
    <t>兴宁市石马河整治工程</t>
  </si>
  <si>
    <t>大埔县湖寮镇双坑堤加固工程</t>
  </si>
  <si>
    <t>大埔县茶阳镇枫林堤加固工程</t>
  </si>
  <si>
    <t>竹洋河</t>
  </si>
  <si>
    <t>三类坝</t>
  </si>
  <si>
    <t>三类坝</t>
  </si>
  <si>
    <t>大坝、溢洪道、输水涵、拉杆房、管养房等</t>
  </si>
  <si>
    <t>大坝、溢洪道、输水涵、拉杆房、管养房等</t>
  </si>
  <si>
    <t>三类坝</t>
  </si>
  <si>
    <t>石窟河支流</t>
  </si>
  <si>
    <t>二类坝</t>
  </si>
  <si>
    <t>丰顺县八乡水库</t>
  </si>
  <si>
    <t>防洪、灌溉、发电</t>
  </si>
  <si>
    <t>五华县西坑水库</t>
  </si>
  <si>
    <t>五华县里江水库</t>
  </si>
  <si>
    <t>五华县红旗水库</t>
  </si>
  <si>
    <t>五华县枫树窝水库</t>
  </si>
  <si>
    <t>五华县上河背水库</t>
  </si>
  <si>
    <t>五华县石颈水库</t>
  </si>
  <si>
    <t>五华县沅坑水库</t>
  </si>
  <si>
    <t>五华县大耙水库</t>
  </si>
  <si>
    <t>五华县赤礤坑水库</t>
  </si>
  <si>
    <t>五华县洛阳水库</t>
  </si>
  <si>
    <t>五华县华东水库</t>
  </si>
  <si>
    <t>五华县竹山水库</t>
  </si>
  <si>
    <t>五华县鸭舌塘水库</t>
  </si>
  <si>
    <t>成果表2-4        梅州市大中型病险水闸除险加固工程概况及投资表</t>
  </si>
  <si>
    <t>一、可开工建设项目（2宗）</t>
  </si>
  <si>
    <t>丰顺县石湖水闸</t>
  </si>
  <si>
    <t>新建</t>
  </si>
  <si>
    <t>丰顺县汤坑镇</t>
  </si>
  <si>
    <t>榕江</t>
  </si>
  <si>
    <t>榕江北河</t>
  </si>
  <si>
    <t>防洪</t>
  </si>
  <si>
    <t>排涝</t>
  </si>
  <si>
    <t>生态、雍水、城市景观、发电</t>
  </si>
  <si>
    <r>
      <t>规模(m</t>
    </r>
    <r>
      <rPr>
        <vertAlign val="superscript"/>
        <sz val="11"/>
        <rFont val="宋体"/>
        <family val="0"/>
      </rPr>
      <t>3</t>
    </r>
    <r>
      <rPr>
        <sz val="11"/>
        <rFont val="宋体"/>
        <family val="0"/>
      </rPr>
      <t>/s)</t>
    </r>
  </si>
  <si>
    <t>20年一遇（P=5%）设计，50年一遇（P=2%）校核，过闸流量1125立米每秒。对闸室、闸墩、启闭设施进行维修加固。</t>
  </si>
  <si>
    <r>
      <t>新建闸门及配套设施，闸门总净宽24米、总排水量334m</t>
    </r>
    <r>
      <rPr>
        <vertAlign val="superscript"/>
        <sz val="10"/>
        <rFont val="宋体"/>
        <family val="0"/>
      </rPr>
      <t>3</t>
    </r>
    <r>
      <rPr>
        <sz val="10"/>
        <rFont val="宋体"/>
        <family val="0"/>
      </rPr>
      <t>/s</t>
    </r>
  </si>
  <si>
    <r>
      <t>新建闸门及配套设施，闸门总净宽12米、总排水量136m</t>
    </r>
    <r>
      <rPr>
        <vertAlign val="superscript"/>
        <sz val="10"/>
        <rFont val="宋体"/>
        <family val="0"/>
      </rPr>
      <t>3</t>
    </r>
    <r>
      <rPr>
        <sz val="10"/>
        <rFont val="宋体"/>
        <family val="0"/>
      </rPr>
      <t>/s</t>
    </r>
  </si>
  <si>
    <t>二、后备项目（7宗）</t>
  </si>
  <si>
    <t>丰顺县东里水闸</t>
  </si>
  <si>
    <r>
      <t>20000m</t>
    </r>
    <r>
      <rPr>
        <vertAlign val="superscript"/>
        <sz val="10"/>
        <rFont val="宋体"/>
        <family val="0"/>
      </rPr>
      <t>3</t>
    </r>
    <r>
      <rPr>
        <sz val="10"/>
        <rFont val="宋体"/>
        <family val="0"/>
      </rPr>
      <t>/d</t>
    </r>
  </si>
  <si>
    <t>程江浒洲堤</t>
  </si>
  <si>
    <t>梅县程江镇</t>
  </si>
  <si>
    <t>项目建议书</t>
  </si>
  <si>
    <t>五华县泉水塘水库</t>
  </si>
  <si>
    <t>五华县高华水库</t>
  </si>
  <si>
    <t>五华县岩前水库</t>
  </si>
  <si>
    <t>大坝、输水系统、泄洪系统等维修加固</t>
  </si>
  <si>
    <t>主坝加固等</t>
  </si>
  <si>
    <t>成果表2-3              梅州市病险水库加固工程概况及投资表</t>
  </si>
  <si>
    <t>全市合计（268宗）</t>
  </si>
  <si>
    <t>一、续建项目（123宗）</t>
  </si>
  <si>
    <t>合水水库加固扩建工程</t>
  </si>
  <si>
    <t>兴宁市合水镇</t>
  </si>
  <si>
    <t>韩江</t>
  </si>
  <si>
    <t>除险加固</t>
  </si>
  <si>
    <t>防洪为主，供水、灌溉、发电、生态</t>
  </si>
  <si>
    <t>按500年一遇洪水标准设计，3000年一遇校核。相应主要建筑物为2级，次要建筑物为3级。加固加高主坝及14座副坝、改造输水涵、溢洪道等。</t>
  </si>
  <si>
    <t>益塘水库除险加固工程</t>
  </si>
  <si>
    <t>五华县潭下镇</t>
  </si>
  <si>
    <t>韩江</t>
  </si>
  <si>
    <t>除险加固</t>
  </si>
  <si>
    <t>大坝加固、溢洪道改造、输水管加固、连通渠改造、河道疏浚等</t>
  </si>
  <si>
    <t>二类坝</t>
  </si>
  <si>
    <t>东方红水库除险加固工程</t>
  </si>
  <si>
    <t>五华县横陂镇</t>
  </si>
  <si>
    <t>大坝加固、溢洪道改造、输水管加固等</t>
  </si>
  <si>
    <t>二类坝</t>
  </si>
  <si>
    <t>桂田水库除险加固工程</t>
  </si>
  <si>
    <t>五华县郭田镇</t>
  </si>
  <si>
    <t>大坝加固、溢洪道改造、输水管加固、滑坡体处理、扩建防汛公路等</t>
  </si>
  <si>
    <t>黄田水库除险加固工程</t>
  </si>
  <si>
    <t>平远县河头镇</t>
  </si>
  <si>
    <t>大坝加固、溢洪道改造、输水管加固等</t>
  </si>
  <si>
    <t>石壁水库除险加固工程</t>
  </si>
  <si>
    <t>兴宁市石马镇</t>
  </si>
  <si>
    <t>三类坝</t>
  </si>
  <si>
    <t>程江</t>
  </si>
  <si>
    <t>防洪、灌溉</t>
  </si>
  <si>
    <t>大坝、输水系统、泄洪系统等维修加固</t>
  </si>
  <si>
    <t>三类坝</t>
  </si>
  <si>
    <t>梅江区</t>
  </si>
  <si>
    <t>韩江</t>
  </si>
  <si>
    <t>兴宁市</t>
  </si>
  <si>
    <t>宁江</t>
  </si>
  <si>
    <t>梅县</t>
  </si>
  <si>
    <t>平远县</t>
  </si>
  <si>
    <t>蕉岭县</t>
  </si>
  <si>
    <t>大埔县</t>
  </si>
  <si>
    <t>老虎塘水库除险加固工程</t>
  </si>
  <si>
    <t>丰顺县</t>
  </si>
  <si>
    <t>五华县</t>
  </si>
  <si>
    <t>梅江</t>
  </si>
  <si>
    <t>三类坝</t>
  </si>
  <si>
    <t>兴宁市长塅水库</t>
  </si>
  <si>
    <t>兴宁刁坊长塅</t>
  </si>
  <si>
    <t>宁江支流</t>
  </si>
  <si>
    <t>三类坝</t>
  </si>
  <si>
    <t>兴宁市东湖水库</t>
  </si>
  <si>
    <t>韩江</t>
  </si>
  <si>
    <t>宁江支流</t>
  </si>
  <si>
    <t>兴宁市乌嶂坑水库</t>
  </si>
  <si>
    <t>韩江</t>
  </si>
  <si>
    <t>白宫堤</t>
  </si>
  <si>
    <t>梅县西阳镇</t>
  </si>
  <si>
    <t>6.4km</t>
  </si>
  <si>
    <t>扶大三陂堤</t>
  </si>
  <si>
    <t>2.5km</t>
  </si>
  <si>
    <t>南口赤径堤</t>
  </si>
  <si>
    <t>梅县南口镇</t>
  </si>
  <si>
    <t>3.4km</t>
  </si>
  <si>
    <t>南口南江堤</t>
  </si>
  <si>
    <t>12.6km</t>
  </si>
  <si>
    <t>荷泗堤</t>
  </si>
  <si>
    <t>10km</t>
  </si>
  <si>
    <t>石坑堤</t>
  </si>
  <si>
    <t>梅县石坑镇</t>
  </si>
  <si>
    <t>1.45km</t>
  </si>
  <si>
    <t>隆文堤</t>
  </si>
  <si>
    <t>梅县隆文镇</t>
  </si>
  <si>
    <t>2.3km</t>
  </si>
  <si>
    <t>白渡悦来堤</t>
  </si>
  <si>
    <t>1.95km</t>
  </si>
  <si>
    <t>城东石下堤</t>
  </si>
  <si>
    <t>梅县城东镇</t>
  </si>
  <si>
    <t>4km</t>
  </si>
  <si>
    <t>南口侨乡益昌堤</t>
  </si>
  <si>
    <t>8km</t>
  </si>
  <si>
    <t>南口瑶上堤</t>
  </si>
  <si>
    <t>黄梅堤</t>
  </si>
  <si>
    <t>大坪堤</t>
  </si>
  <si>
    <t>梅县大坪镇</t>
  </si>
  <si>
    <t>3km</t>
  </si>
  <si>
    <t>安和水小流域综合治理工程</t>
  </si>
  <si>
    <t>梅县</t>
  </si>
  <si>
    <t xml:space="preserve">规划 </t>
  </si>
  <si>
    <t>综合治理面积1057公顷</t>
  </si>
  <si>
    <t>大和水小流域综合治理工程</t>
  </si>
  <si>
    <t>综合治理面积2208公顷</t>
  </si>
  <si>
    <t>均胜水小流域综合治理工程</t>
  </si>
  <si>
    <t>综合治理面积1359公顷</t>
  </si>
  <si>
    <t>澄塘河小流域综合治理工程</t>
  </si>
  <si>
    <t>综合治理面积1990公顷</t>
  </si>
  <si>
    <t>白渡水小流域综合治理工程</t>
  </si>
  <si>
    <t>综合治理面积1430公顷</t>
  </si>
  <si>
    <t>大雅水小流域综合治理工程</t>
  </si>
  <si>
    <t>综合治理面积580公顷</t>
  </si>
  <si>
    <t>到车水小流域综合治理工程</t>
  </si>
  <si>
    <t>综合治理面积630公顷</t>
  </si>
  <si>
    <t>洋坑水小流域综合治理工程</t>
  </si>
  <si>
    <t>综合治理面积3831公顷</t>
  </si>
  <si>
    <t>湾溪水小流域综合治理工程</t>
  </si>
  <si>
    <t>综合治理面积1074公顷</t>
  </si>
  <si>
    <t>平远县</t>
  </si>
  <si>
    <t>中型</t>
  </si>
  <si>
    <t>高峰滩灌区主、干渠改造</t>
  </si>
  <si>
    <t>可行性研究</t>
  </si>
  <si>
    <t>加固改造</t>
  </si>
  <si>
    <t>2.6万亩</t>
  </si>
  <si>
    <t>富石水库灌区主、干渠改造</t>
  </si>
  <si>
    <t>2万亩</t>
  </si>
  <si>
    <t>中小河流治理差干河仁居段</t>
  </si>
  <si>
    <t>四级堤防</t>
  </si>
  <si>
    <t>中小河流治理柚树河河头段</t>
  </si>
  <si>
    <t>尖长行蓄洪区</t>
  </si>
  <si>
    <t>蕉岭县</t>
  </si>
  <si>
    <t>规划、设计</t>
  </si>
  <si>
    <t>群众迁安、土地赔偿</t>
  </si>
  <si>
    <t>韩江</t>
  </si>
  <si>
    <t>除险加固</t>
  </si>
  <si>
    <t>防洪、灌溉</t>
  </si>
  <si>
    <t>除险加固，主要实施新建反滤,更换拉杆及启闭机,完善前坡齿墙及护坡,新建坝后排水沟,坝体及坝岸灌浆等</t>
  </si>
  <si>
    <t>三类坝</t>
  </si>
  <si>
    <t>梅县铁坑水库</t>
  </si>
  <si>
    <t>韩江</t>
  </si>
  <si>
    <t>梅江瑶上水</t>
  </si>
  <si>
    <t>除险加固</t>
  </si>
  <si>
    <t>梅县礤下水库</t>
  </si>
  <si>
    <t>除险加固，改建溢洪道、降低堰顶高程、改建消能防冲设施、坝体固结灌浆</t>
  </si>
  <si>
    <t>三类坝</t>
  </si>
  <si>
    <t>梅县赤石水库</t>
  </si>
  <si>
    <t>赤石水</t>
  </si>
  <si>
    <t>除险加固,改建溢洪道、降低堰顶高程、改建消能防冲设施、坝体帷幕灌浆</t>
  </si>
  <si>
    <t>梅县梅仔坑水库</t>
  </si>
  <si>
    <t>除险加固，改建溢洪道、降低堰顶高程</t>
  </si>
  <si>
    <t>梅县铜盘水库</t>
  </si>
  <si>
    <t>除险加固,改建溢洪道、降低堰顶高程、两坝肩帷幕灌浆</t>
  </si>
  <si>
    <t>梅县坪礤水库</t>
  </si>
  <si>
    <t>梅县石楼水库</t>
  </si>
  <si>
    <t>三乡水</t>
  </si>
  <si>
    <t>三类坝</t>
  </si>
  <si>
    <t>梅县四人坑水库</t>
  </si>
  <si>
    <t>梅县三层礤水库</t>
  </si>
  <si>
    <t>介溪水</t>
  </si>
  <si>
    <t>除险加固，坝体固结灌浆</t>
  </si>
  <si>
    <t>梅县德化水库</t>
  </si>
  <si>
    <t>梓山水</t>
  </si>
  <si>
    <t>除险加固，改建溢洪道、降低堰顶高程、改建消能防冲设施。</t>
  </si>
  <si>
    <t>梅县大黄二级水库</t>
  </si>
  <si>
    <t>韩江</t>
  </si>
  <si>
    <t>除险加固,改建溢洪道、降低堰顶高程、改建消能防冲设施、坝体固结灌浆</t>
  </si>
  <si>
    <t>梅县伯公栋水库</t>
  </si>
  <si>
    <t>除险加固:坝体灌浆,维护砼护坡,重建后坡反滤及排水设施,新建溢洪道</t>
  </si>
  <si>
    <t>三类坝</t>
  </si>
  <si>
    <t>梅县栏盘石水库</t>
  </si>
  <si>
    <t>梅县桥尾水库</t>
  </si>
  <si>
    <t>松源河</t>
  </si>
  <si>
    <t>除险加固:完善前坡齿墙及混凝土护坡,重建后坡反滤及排水设施</t>
  </si>
  <si>
    <t>五华县金华水库</t>
  </si>
  <si>
    <t>三类坝</t>
  </si>
  <si>
    <t>五华县鸭麻礤水库</t>
  </si>
  <si>
    <t>五华县蕉州水库</t>
  </si>
  <si>
    <t>五华县鸡子社水库</t>
  </si>
  <si>
    <t>五华县杨恩水库</t>
  </si>
  <si>
    <t>五华县官联水库</t>
  </si>
  <si>
    <t>五华县齐乐水库</t>
  </si>
  <si>
    <t>五华县官陂水库</t>
  </si>
  <si>
    <t>五华县新光水库</t>
  </si>
  <si>
    <t>五华县冷水坑水库</t>
  </si>
  <si>
    <t>五华县新艳水库</t>
  </si>
  <si>
    <t>五华县黄金坑水库</t>
  </si>
  <si>
    <t>五华县白叶塘水库</t>
  </si>
  <si>
    <t>五华县福新水库</t>
  </si>
  <si>
    <t>五华县坪山凹水库</t>
  </si>
  <si>
    <t>五华县乌石岗水库</t>
  </si>
  <si>
    <t>五华县深塘水库</t>
  </si>
  <si>
    <t>五华县榕树岗水库</t>
  </si>
  <si>
    <t>五华县樟塘坑水库</t>
  </si>
  <si>
    <t>五华县三源水库</t>
  </si>
  <si>
    <t>五华县矮车水库</t>
  </si>
  <si>
    <t>矮车河</t>
  </si>
  <si>
    <t>（三）新增规划46宗</t>
  </si>
  <si>
    <t>梅江区南蛇坑水库</t>
  </si>
  <si>
    <t>灌溉、  防洪</t>
  </si>
  <si>
    <t>大坝培厚、新建溢洪道、管养房、输水涵等</t>
  </si>
  <si>
    <t>兴宁市黄元塘水库</t>
  </si>
  <si>
    <t>宁江支流</t>
  </si>
  <si>
    <t>三类坝</t>
  </si>
  <si>
    <t>兴宁市东坑水库</t>
  </si>
  <si>
    <t>梅江支流</t>
  </si>
  <si>
    <t>兴宁市汤湖水库</t>
  </si>
  <si>
    <t>兴宁市荷树排水库</t>
  </si>
  <si>
    <t>梅县梅江（松口镇段）治理工程</t>
  </si>
  <si>
    <t>按五十年一遇标准设防、电排1座、涵闸4座</t>
  </si>
  <si>
    <t>新建</t>
  </si>
  <si>
    <r>
      <t>900</t>
    </r>
    <r>
      <rPr>
        <sz val="10"/>
        <rFont val="宋体"/>
        <family val="0"/>
      </rPr>
      <t>亩</t>
    </r>
  </si>
  <si>
    <t>丰顺县大格村陂水源保护工程</t>
  </si>
  <si>
    <t>丰顺县小胜镇</t>
  </si>
  <si>
    <t>韩江</t>
  </si>
  <si>
    <t>兴宁市坭陂镇湖水库水源保护工程</t>
  </si>
  <si>
    <t>兴宁市黄陂镇后山村石崆里水源保护工程</t>
  </si>
  <si>
    <t>兴宁市石马镇仙人庵上游水源保护工程</t>
  </si>
  <si>
    <t>兴宁市径南镇</t>
  </si>
  <si>
    <t>梅县白宫自来水厂</t>
  </si>
  <si>
    <t>1.5万吨/日</t>
  </si>
  <si>
    <t>梅县大坪供水站</t>
  </si>
  <si>
    <t>下岗坝电排站</t>
  </si>
  <si>
    <t>上坝电排站</t>
  </si>
  <si>
    <t>黄畿塘排涝泵站</t>
  </si>
  <si>
    <t>梅塘排涝站</t>
  </si>
  <si>
    <t>近梅排涝站</t>
  </si>
  <si>
    <t>叶屋桥排涝站</t>
  </si>
  <si>
    <t>下车坝排涝站</t>
  </si>
  <si>
    <t>七孔闸排涝站扩建</t>
  </si>
  <si>
    <t>七孔闸排涝站</t>
  </si>
  <si>
    <t>黄塘河排涝泵站</t>
  </si>
  <si>
    <t>东桥排涝站</t>
  </si>
  <si>
    <t>黄塘排涝站</t>
  </si>
  <si>
    <t>南门排涝站</t>
  </si>
  <si>
    <t>神砂电排站</t>
  </si>
  <si>
    <t>川垄电排站</t>
  </si>
  <si>
    <t>留隍圩电排站</t>
  </si>
  <si>
    <t>银坑电排站</t>
  </si>
  <si>
    <t>白流沙电排站</t>
  </si>
  <si>
    <t>莲塘电排站</t>
  </si>
  <si>
    <t>扬石电排站</t>
  </si>
  <si>
    <t>松青电排站</t>
  </si>
  <si>
    <t>潭江电排站</t>
  </si>
  <si>
    <t>梅州大堤</t>
  </si>
  <si>
    <t>榕江北河</t>
  </si>
  <si>
    <t>黄竹塘电排站</t>
  </si>
  <si>
    <t>三龙电排站</t>
  </si>
  <si>
    <t>周溪排涝站</t>
  </si>
  <si>
    <t>东湖泵站</t>
  </si>
  <si>
    <t>扎上电排站</t>
  </si>
  <si>
    <t>扎下电排站</t>
  </si>
  <si>
    <t>上黄塘电排站</t>
  </si>
  <si>
    <t>长沙电排站</t>
  </si>
  <si>
    <t>大密电排站</t>
  </si>
  <si>
    <t>罗衣电排站</t>
  </si>
  <si>
    <t>丰顺县芹菜塘水库水源保护工程</t>
  </si>
  <si>
    <r>
      <t>1200</t>
    </r>
    <r>
      <rPr>
        <sz val="10"/>
        <rFont val="宋体"/>
        <family val="0"/>
      </rPr>
      <t>亩</t>
    </r>
  </si>
  <si>
    <t>五华县河东镇</t>
  </si>
  <si>
    <t>水质监测保护设施</t>
  </si>
  <si>
    <t>五华县城供水备用水源水质监测保护设施</t>
  </si>
  <si>
    <t>五华琴江水质监测保护设施</t>
  </si>
  <si>
    <t>五华河水质监测保护设施</t>
  </si>
  <si>
    <t>五华梅江水质监测保护设施</t>
  </si>
  <si>
    <t>全市合计（89宗）</t>
  </si>
  <si>
    <t>一、可开工建设项目（31宗）</t>
  </si>
  <si>
    <t>采取水土保持工程措施和植物措施，全面恢复崩岗植被</t>
  </si>
  <si>
    <t>治理全县活动型崩岗6994处采取水土保持工程措施和植物措施，全面恢复崩岗植被</t>
  </si>
  <si>
    <t>平远县大柘河小流域治理工程</t>
  </si>
  <si>
    <t>平远县石正河小流域治理工程</t>
  </si>
  <si>
    <t>平远县东石河小流域治理工程</t>
  </si>
  <si>
    <t>丰顺县大胜溪小流域综合治理工程</t>
  </si>
  <si>
    <t>丰顺县小胜溪小流域综合治理工程</t>
  </si>
  <si>
    <t>丰顺县潘田河小流域综合治理工程</t>
  </si>
  <si>
    <t>五华县崩岗治理工程</t>
  </si>
  <si>
    <t>水土保持工程措施和植物措施，全面恢复崩岗植被</t>
  </si>
  <si>
    <t>五华县龙村河小流域治理工程</t>
  </si>
  <si>
    <t>二、可开展前期工作项目（53宗）</t>
  </si>
  <si>
    <t>兴宁市叶南河小流域综合治理工程</t>
  </si>
  <si>
    <t>蕉岭县高陂河综合治理工程</t>
  </si>
  <si>
    <t>蕉岭县老鸦山小综合治理工程</t>
  </si>
  <si>
    <t>三、后备项目（5宗）</t>
  </si>
  <si>
    <t>兴宁市水土保持生态园区建设工程</t>
  </si>
  <si>
    <t>生态修复、河道治理等</t>
  </si>
  <si>
    <t>梅县荷泗水小流域水土保持生态示范园建设工程</t>
  </si>
  <si>
    <t>三、后备项目（68宗）</t>
  </si>
  <si>
    <t>兴宁市福兴街道办事处</t>
  </si>
  <si>
    <t>改造灌溉面积1.31万亩</t>
  </si>
  <si>
    <t>整治石峡河水系,加固灌排渠道16条,加固改造截洪沟2条</t>
  </si>
  <si>
    <t>兴宁市和山岩水库灌区改造工程</t>
  </si>
  <si>
    <t>兴宁市宁中、宁新、永和镇</t>
  </si>
  <si>
    <t>改造灌溉面积1.83万亩</t>
  </si>
  <si>
    <t>兴宁市福岭水库灌区改造工程</t>
  </si>
  <si>
    <t>兴宁市宁新、永和、坭陂镇</t>
  </si>
  <si>
    <t>改造灌溉面积1.55万亩</t>
  </si>
  <si>
    <t>兴宁市麻岭水库灌区改造工程</t>
  </si>
  <si>
    <t>兴宁市叶塘、新陂、兴田镇</t>
  </si>
  <si>
    <t>改造灌溉面积1.75万亩</t>
  </si>
  <si>
    <t>改造、维修加固</t>
  </si>
  <si>
    <t>干渠长:15400米，支渠长:26000米，渠系建筑物25座</t>
  </si>
  <si>
    <t>梅县三砍石水库灌区改造工程</t>
  </si>
  <si>
    <t>梅县石泉坝水库灌区改造工程</t>
  </si>
  <si>
    <t>梅县龙颈陂灌区改造工程</t>
  </si>
  <si>
    <t>梅县大窝水库灌区改造工程</t>
  </si>
  <si>
    <t>梅县黄塘坑水库灌区改造工程</t>
  </si>
  <si>
    <t>市直程江干渠改造工程</t>
  </si>
  <si>
    <t>梅西水库      管理局</t>
  </si>
  <si>
    <t>干渠三面光、渠道基础加固、防滑坡</t>
  </si>
  <si>
    <t>梅西水库深凹塘灌区改造工程</t>
  </si>
  <si>
    <t>梅西水库     管理局</t>
  </si>
  <si>
    <t>渠道三面光、渠道基础加固、防滑坡</t>
  </si>
  <si>
    <t>梅西水库库区灌区改造工程</t>
  </si>
  <si>
    <t xml:space="preserve">梅江区引扬灌区改造工程 </t>
  </si>
  <si>
    <t xml:space="preserve">梅江区油坑干才灌区改造工程 </t>
  </si>
  <si>
    <t>梅江区小密灌区改造工程</t>
  </si>
  <si>
    <t>梅江区上罗灌区改造工程</t>
  </si>
  <si>
    <t>梅江区黄坑灌区改造工程</t>
  </si>
  <si>
    <t>梅江区杨陂径灌区防渗工程</t>
  </si>
  <si>
    <t>梅江区扎下三乡陂灌区防渗工程</t>
  </si>
  <si>
    <t>梅江区新田深塘灌区防渗工程</t>
  </si>
  <si>
    <t>梅江区上村陈背山灌区防渗工程</t>
  </si>
  <si>
    <t>兴宁市温公水库灌区改造工程</t>
  </si>
  <si>
    <t>改造灌溉面积0.63万亩</t>
  </si>
  <si>
    <t>兴宁市红湖水库灌区改造工程</t>
  </si>
  <si>
    <t>兴宁市独石水库灌区改造工程</t>
  </si>
  <si>
    <t>兴宁市梧地径水库灌区改造工程</t>
  </si>
  <si>
    <t>兴宁市武仙岩水库灌区改造工程</t>
  </si>
  <si>
    <t>兴宁市三变水库灌区改造工程</t>
  </si>
  <si>
    <t>梅县瓦窑下水库灌区改造工程</t>
  </si>
  <si>
    <t>梅县松口镇高效节水灌溉示范项目</t>
  </si>
  <si>
    <t>梅县松口镇圳头村、南上村</t>
  </si>
  <si>
    <t>平远县冷水坑水库灌区改造工程</t>
  </si>
  <si>
    <t>平远县锅笃水库灌区改造工程</t>
  </si>
  <si>
    <t>平远县留畲寨水库灌区改造工程</t>
  </si>
  <si>
    <t>平远县长坑径水库灌区改造工程</t>
  </si>
  <si>
    <t>平远县长田水库灌区改造工程</t>
  </si>
  <si>
    <t>平远县鸿洪农业综合开发基地节水灌溉工程</t>
  </si>
  <si>
    <t>抽水工程,节水灌溉面积900,蓄水池,排水沟</t>
  </si>
  <si>
    <t>平远县鸿泰农业综合开发基地节水灌溉工程</t>
  </si>
  <si>
    <t>抽水工程,节水灌溉面积920亩,蓄水池,排水沟</t>
  </si>
  <si>
    <t>蕉岭县新铺灌区</t>
  </si>
  <si>
    <t>蕉岭县徐溪村</t>
  </si>
  <si>
    <t>蕉岭县文福灌区</t>
  </si>
  <si>
    <t>蕉岭县逢甲村</t>
  </si>
  <si>
    <t>蕉岭县广福灌区</t>
  </si>
  <si>
    <t>蕉岭县乐干村</t>
  </si>
  <si>
    <t>二、可开工建设项目（141宗）</t>
  </si>
  <si>
    <t>土地整治0.1km2，种植水保林0.4km2</t>
  </si>
  <si>
    <t>土地整治、种植水保林、库区周边污染源综合整治等</t>
  </si>
  <si>
    <t>福利水库除险加固工程</t>
  </si>
  <si>
    <t>黄元塘水库除险加固工程</t>
  </si>
  <si>
    <t>白芽寨水库除险加固工程</t>
  </si>
  <si>
    <t>信东水库除险加固工程</t>
  </si>
  <si>
    <t>坪畲水库除险加固工程</t>
  </si>
  <si>
    <t>蕉头角水库除险加固工程</t>
  </si>
  <si>
    <t>浮尾水库除险加固工程</t>
  </si>
  <si>
    <t>元潘水库除险加固工程</t>
  </si>
  <si>
    <t>荷树排水库除险加固工程</t>
  </si>
  <si>
    <t>官田径水库除险加固工程</t>
  </si>
  <si>
    <t>刁麻坑水库除险加固工程</t>
  </si>
  <si>
    <t>笠麻石水库除险加固工程</t>
  </si>
  <si>
    <t>上坑水库除险加固工程</t>
  </si>
  <si>
    <t>汤湖水库除险加固工程</t>
  </si>
  <si>
    <t>乌嶂坑水库水库除险加固工程</t>
  </si>
  <si>
    <t>九秦坑水库水库除险加固工程</t>
  </si>
  <si>
    <t>坪塘水库除险加固工程</t>
  </si>
  <si>
    <t>老虎石水库除险加固工程</t>
  </si>
  <si>
    <t>百二断水库除险加固工程</t>
  </si>
  <si>
    <t>黄蜂窝水库除险加固工程</t>
  </si>
  <si>
    <t>莲塘坝水库除险加固工程</t>
  </si>
  <si>
    <t>茶亭下水库除险加固工程</t>
  </si>
  <si>
    <t>教美水库除险加固工程</t>
  </si>
  <si>
    <t>黄泥坑水库除险加固工程</t>
  </si>
  <si>
    <t>东坑水库除险加固工程</t>
  </si>
  <si>
    <t>扶大民营工业园自来水厂</t>
  </si>
  <si>
    <t>白渡自来水厂</t>
  </si>
  <si>
    <t>取水建筑物、水厂、管网</t>
  </si>
  <si>
    <t>畲江工业园供水工程</t>
  </si>
  <si>
    <t>防灾减灾、水土保持、节能减排人居环境综合整治</t>
  </si>
  <si>
    <t>凤池水库</t>
  </si>
  <si>
    <r>
      <t>成果表</t>
    </r>
    <r>
      <rPr>
        <b/>
        <sz val="18"/>
        <rFont val="Times New Roman"/>
        <family val="1"/>
      </rPr>
      <t xml:space="preserve">6-5                                              </t>
    </r>
    <r>
      <rPr>
        <b/>
        <sz val="18"/>
        <rFont val="宋体"/>
        <family val="0"/>
      </rPr>
      <t>前期工作投资概算表</t>
    </r>
  </si>
  <si>
    <t>前期工作费用(百万元)</t>
  </si>
  <si>
    <t>项目总投资(百万元)</t>
  </si>
  <si>
    <t>全市合计（109宗）</t>
  </si>
  <si>
    <t>梅江区三龙河堤加固工程</t>
  </si>
  <si>
    <t>梅江区三角镇</t>
  </si>
  <si>
    <t>规划</t>
  </si>
  <si>
    <t>河堤加高培厚</t>
  </si>
  <si>
    <t>Ⅳ</t>
  </si>
  <si>
    <t>小密水库扩容工程</t>
  </si>
  <si>
    <t>梅江区长沙镇</t>
  </si>
  <si>
    <t>可研</t>
  </si>
  <si>
    <t>大坝加高培厚、库区征地、移民</t>
  </si>
  <si>
    <t>梅江区金山办</t>
  </si>
  <si>
    <t>新建、加固堤防、护岸</t>
  </si>
  <si>
    <t>IV</t>
  </si>
  <si>
    <t>北门河治理工程</t>
  </si>
  <si>
    <t>梅江区五洲、金山</t>
  </si>
  <si>
    <t>护岸、河道整治</t>
  </si>
  <si>
    <t>Ⅴ</t>
  </si>
  <si>
    <t>黄塘河治理工程</t>
  </si>
  <si>
    <t>梅江区西郊、城北</t>
  </si>
  <si>
    <t>堤围、护岸河道整治</t>
  </si>
  <si>
    <t>城北扎田排涝工程</t>
  </si>
  <si>
    <t>梅江区城北镇</t>
  </si>
  <si>
    <t>新建2处电排站及低排闸35km主排渠</t>
  </si>
  <si>
    <t>400kw</t>
  </si>
  <si>
    <t>大埔县湖寮镇顺兴养殖场节水灌溉工程</t>
  </si>
  <si>
    <t>大埔县城以北3公里处</t>
  </si>
  <si>
    <t>大埔县大麻小留茶果园节水灌溉工程</t>
  </si>
  <si>
    <t>223宗山塘维修加固</t>
  </si>
  <si>
    <t>8281亩</t>
  </si>
  <si>
    <t>兴宁市中低产田改造工程</t>
  </si>
  <si>
    <t>埋深沟.排渍水.增肥改土等</t>
  </si>
  <si>
    <t>2.6万亩</t>
  </si>
  <si>
    <t>二类坝</t>
  </si>
  <si>
    <t>三类坝</t>
  </si>
  <si>
    <t>大黄水</t>
  </si>
  <si>
    <t>梅江区群一水库</t>
  </si>
  <si>
    <t>平远县锅笃水库</t>
  </si>
  <si>
    <t>平远县石正镇</t>
  </si>
  <si>
    <t>平远县川隆水库</t>
  </si>
  <si>
    <t>蕉岭县厄子水库</t>
  </si>
  <si>
    <t>大都河</t>
  </si>
  <si>
    <t>周江河</t>
  </si>
  <si>
    <t>黄坑水</t>
  </si>
  <si>
    <t>蕉州河</t>
  </si>
  <si>
    <t>小都河</t>
  </si>
  <si>
    <t>太坪河</t>
  </si>
  <si>
    <t>棉洋河</t>
  </si>
  <si>
    <t>中兴河</t>
  </si>
  <si>
    <t>老河陂</t>
  </si>
  <si>
    <t>潭下河</t>
  </si>
  <si>
    <t>梅潭河</t>
  </si>
  <si>
    <t>大嵩水</t>
  </si>
  <si>
    <t>项目所在地区</t>
  </si>
  <si>
    <t>项目所在流域(水系)</t>
  </si>
  <si>
    <t>项目所在河流</t>
  </si>
  <si>
    <t>建设性质</t>
  </si>
  <si>
    <t>工程任务</t>
  </si>
  <si>
    <t>建设内容</t>
  </si>
  <si>
    <t>项目总投资(百万元)</t>
  </si>
  <si>
    <t>成果表2-5           梅州市农田水利基本建设项目概况及投资表</t>
  </si>
  <si>
    <t>渠道防渗</t>
  </si>
  <si>
    <t>兴宁市永和镇</t>
  </si>
  <si>
    <t>兴宁市罗浮镇</t>
  </si>
  <si>
    <t>清凉山水库水源地保护工程</t>
  </si>
  <si>
    <t>蕉岭县储村水库</t>
  </si>
  <si>
    <t>蕉岭县乌土水库</t>
  </si>
  <si>
    <t>蕉岭县樟坑水库</t>
  </si>
  <si>
    <t>蕉岭县黄竹溪水库</t>
  </si>
  <si>
    <t>蕉岭县多宝连通水库</t>
  </si>
  <si>
    <t>蕉岭县雷公坑水库</t>
  </si>
  <si>
    <t>五华县农村饮水安全工程(新增)</t>
  </si>
  <si>
    <t>梅江区农村学校饮水安全工程</t>
  </si>
  <si>
    <t>管网等</t>
  </si>
  <si>
    <t>兴宁市农村学校饮水安全工程</t>
  </si>
  <si>
    <t>蕉岭县农村学校饮水安全工程</t>
  </si>
  <si>
    <t>输水管、净水站、配水管网等</t>
  </si>
  <si>
    <t>大埔县农村学校饮水安全工程</t>
  </si>
  <si>
    <t>丰顺县农村学校饮水安全工程</t>
  </si>
  <si>
    <t>五华县农村学校饮水安全工程</t>
  </si>
  <si>
    <t>平远县村村通自来水工程</t>
  </si>
  <si>
    <t>蕉岭县村村通自来水工程</t>
  </si>
  <si>
    <t>大埔县村村通自来水工程</t>
  </si>
  <si>
    <t>丰顺县农村村村通自工程</t>
  </si>
  <si>
    <t>2.21万亩</t>
  </si>
  <si>
    <t>梅州市区</t>
  </si>
  <si>
    <t>灌溉防洪</t>
  </si>
  <si>
    <t>大坝、输水系统、泄洪系统维修加固</t>
  </si>
  <si>
    <t>老河陂</t>
  </si>
  <si>
    <t>小都河</t>
  </si>
  <si>
    <t>福金河</t>
  </si>
  <si>
    <t>棉洋河</t>
  </si>
  <si>
    <t>双头河</t>
  </si>
  <si>
    <t>三田河</t>
  </si>
  <si>
    <t>罗湖河</t>
  </si>
  <si>
    <t>平湖河</t>
  </si>
  <si>
    <t>采取水土保持工程措施、植物措施、耕作措施治理水土流失，营造人工湿地修复自然生态，同时开展恢复和发展生物多样性的科学研究，建成集生态、科研、示范、推广、科普教育、休闲观光于一体的水土保持科技示范园区</t>
  </si>
  <si>
    <t>梅县潭江水生态清洁型小流域试点工程</t>
  </si>
  <si>
    <t>兴宁市龙田镇</t>
  </si>
  <si>
    <t>平远县河头镇</t>
  </si>
  <si>
    <t>平远县水土保持监测站</t>
  </si>
  <si>
    <t>蕉岭县水土保持监测站</t>
  </si>
  <si>
    <t>大埔县水土保持监测站</t>
  </si>
  <si>
    <t>新建2处水土保持监测站</t>
  </si>
  <si>
    <t>河堤加高培厚</t>
  </si>
  <si>
    <t>Ⅳ</t>
  </si>
  <si>
    <t>梅江区城北镇</t>
  </si>
  <si>
    <t>防洪堤6km加固及配套工程</t>
  </si>
  <si>
    <t>丰顺县砂田镇防洪堤建设工程</t>
  </si>
  <si>
    <t>防洪堤2.6km加固及配套工程</t>
  </si>
  <si>
    <t>丰顺县埔寨镇防洪堤建设工程</t>
  </si>
  <si>
    <t>防洪堤2.5km加固及配套工程</t>
  </si>
  <si>
    <t>防洪堤1.8km加固及配套工程</t>
  </si>
  <si>
    <t>丰顺县留隍镇小东堤建设工程</t>
  </si>
  <si>
    <t>防洪堤3.5km加固及配套工程</t>
  </si>
  <si>
    <t>成果表2-1          梅州市农村饮水安全及村村通自来水工程表</t>
  </si>
  <si>
    <r>
      <t>成果表</t>
    </r>
    <r>
      <rPr>
        <b/>
        <sz val="18"/>
        <rFont val="Times New Roman"/>
        <family val="1"/>
      </rPr>
      <t xml:space="preserve">4-1                                     </t>
    </r>
    <r>
      <rPr>
        <b/>
        <sz val="18"/>
        <rFont val="宋体"/>
        <family val="0"/>
      </rPr>
      <t>节水型社会示范区建设工程表</t>
    </r>
  </si>
  <si>
    <t>清淤28万m3；堤身13km；护岸9km；穿堤建筑物加固13处</t>
  </si>
  <si>
    <t>清淤；堤身加固；穿堤建筑物加固</t>
  </si>
  <si>
    <t>成果表6-3                  梅州市水政执法基础设施建设工程表</t>
  </si>
  <si>
    <t>按五十年一遇标准建设堤围、电排1座、涵闸1个</t>
  </si>
  <si>
    <t>2.7km</t>
  </si>
  <si>
    <t>13.8km</t>
  </si>
  <si>
    <t>按五十年一遇标准建设堤围、电排2座、涵闸2个</t>
  </si>
  <si>
    <t>18.9km</t>
  </si>
  <si>
    <t>疏通河道，扩宽河床过水断面，加高培厚堤围，建浆砌石防冲固脚墙。</t>
  </si>
  <si>
    <t>平远县大柘河堤建设工程</t>
  </si>
  <si>
    <t>疏通河道、扩宽河床过水断面，加高培厚堤围，建浆砌石防冲固脚墙。</t>
  </si>
  <si>
    <t>33.6km</t>
  </si>
  <si>
    <t>平远县长田河堤建设工程</t>
  </si>
  <si>
    <t>平远县长田镇</t>
  </si>
  <si>
    <t>8.2km</t>
  </si>
  <si>
    <t>1.9km</t>
  </si>
  <si>
    <t>(一)农村饮水安全工程                      (规划内剩余145宗)</t>
  </si>
  <si>
    <t>全市乡镇防灾减灾视频会议系统项目</t>
  </si>
  <si>
    <t>全市</t>
  </si>
  <si>
    <t>建设全市111个乡防汛减灾视频会议系统</t>
  </si>
  <si>
    <t>小密水</t>
  </si>
  <si>
    <t>工程总体布置按库堤结合、固床与河道整治结合、防洪与治涝结合、水利建设与城市建设结合等原则确定。主城区段堤防采用重力式挡土墙后接土堤的结构型式，堤顶宽度18米(含路面、绿化带)，其余堤防采用土堤护坡的结构型式，干堤顶宽7米，支堤顶宽3～5m。</t>
  </si>
  <si>
    <t>续建浆砌石堤</t>
  </si>
  <si>
    <t>5.2km</t>
  </si>
  <si>
    <t>蕉岭县蕉城镇、长潭镇</t>
  </si>
  <si>
    <t>总堤长19.5km(东堤7.3km、西堤12.2km)</t>
  </si>
  <si>
    <t>完成堤围工程、泵站建设等</t>
  </si>
  <si>
    <t>堤路结合加高培厚、防洪堤延伸、子堤建设等</t>
  </si>
  <si>
    <t>丰顺县汤西、汤坑、汤南镇</t>
  </si>
  <si>
    <t>防洪、排涝</t>
  </si>
  <si>
    <t>防洪堤达标建设及配套设施</t>
  </si>
  <si>
    <t>30.9公里</t>
  </si>
  <si>
    <t>百年一遇</t>
  </si>
  <si>
    <t>成果表5-3                    梅州市清淤疏浚工程表</t>
  </si>
  <si>
    <t>市直北门河河道治理工程</t>
  </si>
  <si>
    <t>清淤、疏浚</t>
  </si>
  <si>
    <t>已上报安全鉴定</t>
  </si>
  <si>
    <t>闸墩、启闭设施、交通桥等</t>
  </si>
  <si>
    <t>中型水闸</t>
  </si>
  <si>
    <t>已着手进行前期调查论证</t>
  </si>
  <si>
    <t>引水</t>
  </si>
  <si>
    <t>小型引水工程</t>
  </si>
  <si>
    <t>已完成项目的可行性研究</t>
  </si>
  <si>
    <t>开发利用水能</t>
  </si>
  <si>
    <t>中型电站</t>
  </si>
  <si>
    <t>已完成水库大坝安全鉴定</t>
  </si>
  <si>
    <t>水库安全问题</t>
  </si>
  <si>
    <t>小（一）型水库</t>
  </si>
  <si>
    <t>已进行安全检查鉴定</t>
  </si>
  <si>
    <t>小（二）型水库</t>
  </si>
  <si>
    <t>包括防灾减灾工程、水土保持工程、农田水利基础设施工程建设、节能减排设施建设和人居环境综合整治</t>
  </si>
  <si>
    <t>梅县先锋河小流域综合治理工程</t>
  </si>
  <si>
    <t>梅县荷泗水小流域综合治理工程</t>
  </si>
  <si>
    <t>可研报告待编</t>
  </si>
  <si>
    <r>
      <t>梅州城区新水厂建设工程</t>
    </r>
    <r>
      <rPr>
        <sz val="10"/>
        <rFont val="Times New Roman"/>
        <family val="1"/>
      </rPr>
      <t xml:space="preserve">                    </t>
    </r>
    <r>
      <rPr>
        <sz val="10"/>
        <rFont val="宋体"/>
        <family val="0"/>
      </rPr>
      <t>（</t>
    </r>
    <r>
      <rPr>
        <sz val="10"/>
        <rFont val="Times New Roman"/>
        <family val="1"/>
      </rPr>
      <t>20</t>
    </r>
    <r>
      <rPr>
        <sz val="10"/>
        <rFont val="宋体"/>
        <family val="0"/>
      </rPr>
      <t>万吨</t>
    </r>
    <r>
      <rPr>
        <sz val="10"/>
        <rFont val="Times New Roman"/>
        <family val="1"/>
      </rPr>
      <t>/</t>
    </r>
    <r>
      <rPr>
        <sz val="10"/>
        <rFont val="宋体"/>
        <family val="0"/>
      </rPr>
      <t>日）</t>
    </r>
  </si>
  <si>
    <t>建设水库及供水管网设施等</t>
  </si>
  <si>
    <t>丰顺县黄金镇改河工程</t>
  </si>
  <si>
    <t>河道改线2.4km及堤防工程</t>
  </si>
  <si>
    <r>
      <t>规模(hm</t>
    </r>
    <r>
      <rPr>
        <vertAlign val="superscript"/>
        <sz val="10"/>
        <rFont val="宋体"/>
        <family val="0"/>
      </rPr>
      <t>2</t>
    </r>
    <r>
      <rPr>
        <sz val="10"/>
        <rFont val="宋体"/>
        <family val="0"/>
      </rPr>
      <t>)</t>
    </r>
  </si>
  <si>
    <t>梅县白渡镇桃柳村</t>
  </si>
  <si>
    <t>梅县白宫镇明山</t>
  </si>
  <si>
    <t>梅县丙村镇燕岩山塘</t>
  </si>
  <si>
    <t>梅县西阳清凉山</t>
  </si>
  <si>
    <t>蕉岭县龙潭水库</t>
  </si>
  <si>
    <t>梅江区</t>
  </si>
  <si>
    <t>梅县荷泗堤加固工程</t>
  </si>
  <si>
    <t>"十二五"安排投资    (百万元)</t>
  </si>
  <si>
    <t>除险加固:维修前坡混凝土护坡,重建后坡反滤及排水设施,坝体灌浆,维修溢洪道</t>
  </si>
  <si>
    <t>添溪水</t>
  </si>
  <si>
    <t>阴那水</t>
  </si>
  <si>
    <t>梅江一级支流</t>
  </si>
  <si>
    <t>渠道防渗、低压管道、喷灌</t>
  </si>
  <si>
    <t>小型</t>
  </si>
  <si>
    <t>气象观测站、径流场、雨量点等。</t>
  </si>
  <si>
    <t>兴宁石马河流域水土保持监测工程</t>
  </si>
  <si>
    <t>堤围、浆砌石陂头</t>
  </si>
  <si>
    <t>大埔县小靖河治理工程</t>
  </si>
  <si>
    <t>29km</t>
  </si>
  <si>
    <t>防洪、灌溉</t>
  </si>
  <si>
    <t>三类坝</t>
  </si>
  <si>
    <t>梅县燕子窝水库</t>
  </si>
  <si>
    <t>梅县七坑水库</t>
  </si>
  <si>
    <t>三类坝</t>
  </si>
  <si>
    <t>梅县锡坑水库</t>
  </si>
  <si>
    <t>潭江水</t>
  </si>
  <si>
    <t>除险加固,坝体灌浆、坝肩灌浆</t>
  </si>
  <si>
    <t>梅县横岗水库</t>
  </si>
  <si>
    <t>梅江一级支流</t>
  </si>
  <si>
    <t>梅县金鸡石水库</t>
  </si>
  <si>
    <t>梅县下塔子坑水库</t>
  </si>
  <si>
    <t>韩江</t>
  </si>
  <si>
    <t>梅江大沙水</t>
  </si>
  <si>
    <t>除险加固,完善前坡齿墙及砼护坡，维修溢洪道，重建反滤及排水系统</t>
  </si>
  <si>
    <t>三类坝</t>
  </si>
  <si>
    <t>12km</t>
  </si>
  <si>
    <t>韩江</t>
  </si>
  <si>
    <t>丰顺县清溪水库</t>
  </si>
  <si>
    <t>五华县龙狮殿（抽水蓄能）水库</t>
  </si>
  <si>
    <t>建设水库大坝、溢洪道、排水管道等</t>
  </si>
  <si>
    <t>五华县黄畲（抽水蓄能）水库</t>
  </si>
  <si>
    <t>五华县鼎乐水库</t>
  </si>
  <si>
    <t>五华县安流镇</t>
  </si>
  <si>
    <t>琴江</t>
  </si>
  <si>
    <t>五华县七都围排涝泵站工程</t>
  </si>
  <si>
    <t>五华县</t>
  </si>
  <si>
    <t>五华县河东镇排涝泵站工程</t>
  </si>
  <si>
    <t>五华县河东镇</t>
  </si>
  <si>
    <t>五华县安流镇排涝泵站工程</t>
  </si>
  <si>
    <t>五华县华城镇排涝泵站工程</t>
  </si>
  <si>
    <t>新建主干排水渠30km，设计排水流量115m3/s</t>
  </si>
  <si>
    <t>芹黄排涝站</t>
  </si>
  <si>
    <t>泵站技改、扩容</t>
  </si>
  <si>
    <t>黄塘河</t>
  </si>
  <si>
    <t>宁江</t>
  </si>
  <si>
    <t>畲江镇角口电排站</t>
  </si>
  <si>
    <t>雁洋镇文社电排站</t>
  </si>
  <si>
    <t>丙村镇溪联电排站</t>
  </si>
  <si>
    <t>程江镇大喜电排站</t>
  </si>
  <si>
    <t>丙村镇金盘电排站</t>
  </si>
  <si>
    <t>松口镇官坪电排站</t>
  </si>
  <si>
    <t>梅  县松口镇</t>
  </si>
  <si>
    <t>县城电排站</t>
  </si>
  <si>
    <t>粤东</t>
  </si>
  <si>
    <t>榕江北河</t>
  </si>
  <si>
    <t>丰良河</t>
  </si>
  <si>
    <t>周溪河左岸电排站</t>
  </si>
  <si>
    <t>周溪河</t>
  </si>
  <si>
    <t>畲江镇上墩电排站</t>
  </si>
  <si>
    <t>雁洋镇永沙电排站</t>
  </si>
  <si>
    <t>葛布电排站</t>
  </si>
  <si>
    <t>光明电排站</t>
  </si>
  <si>
    <t>罗湖电排站</t>
  </si>
  <si>
    <t>良美电排站</t>
  </si>
  <si>
    <t>维西电排站</t>
  </si>
  <si>
    <t>技改</t>
  </si>
  <si>
    <t>维新电排站</t>
  </si>
  <si>
    <t>蕉岭县三圳灌区</t>
  </si>
  <si>
    <t>梅县泮溪水库灌区改造工程</t>
  </si>
  <si>
    <t>丰顺县引龙灌区改造工程</t>
  </si>
  <si>
    <t>五华县岩前水库灌区</t>
  </si>
  <si>
    <t>蕉岭县东联灌区改造工程</t>
  </si>
  <si>
    <t>梅县白石灌区改造工程</t>
  </si>
  <si>
    <t>梅县清径水库灌区改造工程</t>
  </si>
  <si>
    <t>五华县东方红水库灌区</t>
  </si>
  <si>
    <t>大埔县百侯灌区改造工程</t>
  </si>
  <si>
    <t>蕉岭县黄竹坪灌区改造工程</t>
  </si>
  <si>
    <t>兴宁市福兴街灌排渠改造及防洪工程</t>
  </si>
  <si>
    <t>大埔县代富堤堤围除险加固工程</t>
  </si>
  <si>
    <t>大埔县斜富堤堤围除险加固工程</t>
  </si>
  <si>
    <t>大埔县中兰堤堤围除险加固工程</t>
  </si>
  <si>
    <t>大埔县北埔堤堤围除险加固工程</t>
  </si>
  <si>
    <t>大埔县三洲支堤堤围除险加固工程</t>
  </si>
  <si>
    <t>大埔县渡头九龙埔堤堤围除险加固工程</t>
  </si>
  <si>
    <t>大埔县三河镇</t>
  </si>
  <si>
    <t>河道疏浚清淤长度10km，护岸10km，加固堤防2.1km。</t>
  </si>
  <si>
    <t>河道疏浚清淤长度5km，护岸5km，加固堤防1.5km。</t>
  </si>
  <si>
    <t>兴宁市罗坝河塘堤加固工程</t>
  </si>
  <si>
    <t>梅县石窟河（白渡镇段）整治工程</t>
  </si>
  <si>
    <t>2km</t>
  </si>
  <si>
    <t>二、可开展前期工作项目（14宗）</t>
  </si>
  <si>
    <t>拦河坝、电站及船闸、发电装机容量4.2万kw</t>
  </si>
  <si>
    <t>水工、厂房机电设备，发电装机容量0.72万kw</t>
  </si>
  <si>
    <t>水工、厂房机电设备，发电装机容量0.096万kw</t>
  </si>
  <si>
    <t>水工、厂房机电设备，发电装机容量3.22万kw</t>
  </si>
  <si>
    <t>梅县罗里盘蛇水库</t>
  </si>
  <si>
    <t>梓山水</t>
  </si>
  <si>
    <t>梅县小黄水库</t>
  </si>
  <si>
    <t>介溪河</t>
  </si>
  <si>
    <t>除险加固，主要实施坝后坡排水沟,完善溢洪道侧墙,坝体灌浆,前坡齿墙及护坡混凝土</t>
  </si>
  <si>
    <t>三类坝</t>
  </si>
  <si>
    <t>梅县岗上亭水库</t>
  </si>
  <si>
    <t>除险加固，降低堰顶高程、坝体固结灌浆</t>
  </si>
  <si>
    <t>梅县添溪水库</t>
  </si>
  <si>
    <t>除险加固,改建溢洪道、降低堰顶高程、改建消能防冲设施、坝体帷幕灌浆</t>
  </si>
  <si>
    <t>梅县铁扇关门水库</t>
  </si>
  <si>
    <t>除险加固,改建溢洪道、降低堰顶高程、改建消能防冲设施</t>
  </si>
  <si>
    <t>梅县石子岌水库</t>
  </si>
  <si>
    <t>梅县木马塘水库</t>
  </si>
  <si>
    <t>梅县楼塘水库</t>
  </si>
  <si>
    <t>除险加固:维修前坡砼护坡，重建反滤及排水设施，维修溢洪道，维修涵头，更换启闭设施</t>
  </si>
  <si>
    <t>三类坝</t>
  </si>
  <si>
    <t>梅县荷坑里水库</t>
  </si>
  <si>
    <t>除险加固:维修护坡，新建反滤及排水设施</t>
  </si>
  <si>
    <t>柚树河</t>
  </si>
  <si>
    <t>大坝、溢洪道、输水涵、拉杆房、管养房等</t>
  </si>
  <si>
    <t>平远县上白墓水库</t>
  </si>
  <si>
    <t>黄地河</t>
  </si>
  <si>
    <t>平远县周畲水库</t>
  </si>
  <si>
    <t>平远县石正镇</t>
  </si>
  <si>
    <t>韩江</t>
  </si>
  <si>
    <t>程江河</t>
  </si>
  <si>
    <t>除险加固</t>
  </si>
  <si>
    <t>灌溉</t>
  </si>
  <si>
    <t>韩江</t>
  </si>
  <si>
    <t>程江河</t>
  </si>
  <si>
    <t>除险加固</t>
  </si>
  <si>
    <t>大坝、溢洪道、输水涵、拉杆房、管养房等</t>
  </si>
  <si>
    <t>平远县油草塘水库</t>
  </si>
  <si>
    <t>韩江</t>
  </si>
  <si>
    <t>柚树河</t>
  </si>
  <si>
    <t>除险加固</t>
  </si>
  <si>
    <t>三类坝</t>
  </si>
  <si>
    <t>蕉岭县牛神坑水库</t>
  </si>
  <si>
    <t>石窟河支流</t>
  </si>
  <si>
    <t>蕉岭县叶山下水库</t>
  </si>
  <si>
    <t>石窟河支流</t>
  </si>
  <si>
    <t>蕉岭县猪古凹水库</t>
  </si>
  <si>
    <t>蕉岭县矮岭三口(3)水库</t>
  </si>
  <si>
    <t>二类坝</t>
  </si>
  <si>
    <t>榕江</t>
  </si>
  <si>
    <t>八乡河</t>
  </si>
  <si>
    <t>除险加固</t>
  </si>
  <si>
    <t>防洪、灌溉、发电</t>
  </si>
  <si>
    <t>泵站、排涝主干渠</t>
  </si>
  <si>
    <t>除险加固</t>
  </si>
  <si>
    <t>防洪、灌溉、发电</t>
  </si>
  <si>
    <t>灌浆、修筑反滤等</t>
  </si>
  <si>
    <t>三、后备项目（2宗）</t>
  </si>
  <si>
    <t>蕉岭县多宝水库</t>
  </si>
  <si>
    <t>蕉岭县南礤镇</t>
  </si>
  <si>
    <t>梅西水库管理局</t>
  </si>
  <si>
    <r>
      <t>库容   (万m</t>
    </r>
    <r>
      <rPr>
        <vertAlign val="superscript"/>
        <sz val="10"/>
        <rFont val="宋体"/>
        <family val="0"/>
      </rPr>
      <t>3</t>
    </r>
    <r>
      <rPr>
        <sz val="10"/>
        <rFont val="宋体"/>
        <family val="0"/>
      </rPr>
      <t>)</t>
    </r>
  </si>
  <si>
    <t>加固主坝、溢洪道、输水涵等</t>
  </si>
  <si>
    <t>除险加固,完善前坡齿墙及砼护坡，坝体及坝岸灌浆，重建反滤及排水系统</t>
  </si>
  <si>
    <t>梅江支流</t>
  </si>
  <si>
    <t>隆文河</t>
  </si>
  <si>
    <t>琴江水</t>
  </si>
  <si>
    <t>瑶上水</t>
  </si>
  <si>
    <t>除险加固,坝体灌浆,维修坝顶及防浪墙,完善砼护坡,重建后坡反滤及排水设施</t>
  </si>
  <si>
    <t>除险加固,维修前坡护坡,坝后排水沟,更换拉杆及启闭机,坝体灌浆,维修溢洪道</t>
  </si>
  <si>
    <t>除险加固,大坝前坡整坡,齿墙浆砌石,前坡护坡,后坡排水沟,维修溢洪道边墙及底板,维修放水涵,坝体灌浆</t>
  </si>
  <si>
    <t>除险加固:新建坝后坡反滤体及排水沟,维修坝顶及防浪墙,维修溢洪道,放水涵口清土,接上涵管浆砌石,更换拉杆及启闭机</t>
  </si>
  <si>
    <t>除险加固，主要实施修整后坡,维修涵管,涵头,坝体及坝岸灌浆,维修溢洪道等。</t>
  </si>
  <si>
    <t>成果表1-1                梅州市主要江河治理工程表</t>
  </si>
  <si>
    <t>五华县五华河沿岸堤围除险加固工程（二期）</t>
  </si>
  <si>
    <t>兴宁市罗岗河小流域综合治理工程</t>
  </si>
  <si>
    <t>兴宁市黄陂河小流域综合治理工程</t>
  </si>
  <si>
    <t>兴宁市吴田河小流域综合治理工程</t>
  </si>
  <si>
    <t>兴宁市大坪河小流域综合治理工程</t>
  </si>
  <si>
    <t>兴宁市石马河小流域综合治理工程</t>
  </si>
  <si>
    <t>兴宁市叶塘河小流域综合治理工程</t>
  </si>
  <si>
    <t>兴宁市刁坊河小流域综合治理工程</t>
  </si>
  <si>
    <t>兴宁市宁塘河小流域综合治理工程</t>
  </si>
  <si>
    <t>兴宁市永和河小流域综合治理工程</t>
  </si>
  <si>
    <t>兴宁市新圩河小流域综合治理工程</t>
  </si>
  <si>
    <t>兴宁市径南河小流域综合治理工程</t>
  </si>
  <si>
    <t>平远县仁居河流域治理工程</t>
  </si>
  <si>
    <t>平远县河头河流域治理工程</t>
  </si>
  <si>
    <t>平远县稔田河流域治理工程</t>
  </si>
  <si>
    <t>平远县中行河流域治理工程</t>
  </si>
  <si>
    <t>平远县差干河流域治理工程</t>
  </si>
  <si>
    <t>平远县柚树河流域治理工程</t>
  </si>
  <si>
    <t>平远县樟田河流域治理工程</t>
  </si>
  <si>
    <t>蕉岭县乐干河综合治理工程</t>
  </si>
  <si>
    <t>蕉岭县乌土河综合治理工程</t>
  </si>
  <si>
    <t>蕉岭县浒竹水综合治理工程</t>
  </si>
  <si>
    <t>五华县琴江沿岸堤围除险加固工程</t>
  </si>
  <si>
    <t>五华县城防洪堤加固达标工程</t>
  </si>
  <si>
    <t>"十二五"期间投资   (百万元)</t>
  </si>
  <si>
    <t>新建主坝、溢流堰、输水涵管及其它设施等。</t>
  </si>
  <si>
    <t>新建泵房、布设涵管</t>
  </si>
  <si>
    <t>兴宁市预备应急水源工程</t>
  </si>
  <si>
    <t>宁中镇和山岩水库</t>
  </si>
  <si>
    <r>
      <t>2m</t>
    </r>
    <r>
      <rPr>
        <vertAlign val="superscript"/>
        <sz val="10"/>
        <rFont val="宋体"/>
        <family val="0"/>
      </rPr>
      <t>3</t>
    </r>
    <r>
      <rPr>
        <sz val="10"/>
        <rFont val="宋体"/>
        <family val="0"/>
      </rPr>
      <t>/s</t>
    </r>
  </si>
  <si>
    <t>梅县新城自来水工程</t>
  </si>
  <si>
    <t>梅县新城办</t>
  </si>
  <si>
    <r>
      <t>1.74m</t>
    </r>
    <r>
      <rPr>
        <vertAlign val="superscript"/>
        <sz val="10"/>
        <rFont val="宋体"/>
        <family val="0"/>
      </rPr>
      <t>3</t>
    </r>
    <r>
      <rPr>
        <sz val="10"/>
        <rFont val="宋体"/>
        <family val="0"/>
      </rPr>
      <t>/s</t>
    </r>
  </si>
  <si>
    <t>梅县扶大高管会</t>
  </si>
  <si>
    <t>管网</t>
  </si>
  <si>
    <r>
      <t>0.035m</t>
    </r>
    <r>
      <rPr>
        <vertAlign val="superscript"/>
        <sz val="10"/>
        <rFont val="宋体"/>
        <family val="0"/>
      </rPr>
      <t>3</t>
    </r>
    <r>
      <rPr>
        <sz val="10"/>
        <rFont val="宋体"/>
        <family val="0"/>
      </rPr>
      <t>/s</t>
    </r>
  </si>
  <si>
    <t>平远县县城供水扩建工程</t>
  </si>
  <si>
    <t>平远县</t>
  </si>
  <si>
    <t>13.4km</t>
  </si>
  <si>
    <t>平远县老城区管网改造工程</t>
  </si>
  <si>
    <t>22.6km</t>
  </si>
  <si>
    <t>平远县城南供水工程</t>
  </si>
  <si>
    <t>日产2万t制水厂</t>
  </si>
  <si>
    <t>蕉岭县蕉城供水扩容工程</t>
  </si>
  <si>
    <t>蕉岭县</t>
  </si>
  <si>
    <t>制水厂工艺及输水管</t>
  </si>
  <si>
    <r>
      <t>0.23m</t>
    </r>
    <r>
      <rPr>
        <vertAlign val="superscript"/>
        <sz val="10"/>
        <rFont val="宋体"/>
        <family val="0"/>
      </rPr>
      <t>3</t>
    </r>
    <r>
      <rPr>
        <sz val="10"/>
        <rFont val="宋体"/>
        <family val="0"/>
      </rPr>
      <t>/s</t>
    </r>
  </si>
  <si>
    <t>大埔县县城饮水工程</t>
  </si>
  <si>
    <t>大埔县湖寮镇</t>
  </si>
  <si>
    <r>
      <t>供水3万m</t>
    </r>
    <r>
      <rPr>
        <vertAlign val="superscript"/>
        <sz val="10"/>
        <rFont val="宋体"/>
        <family val="0"/>
      </rPr>
      <t>3</t>
    </r>
    <r>
      <rPr>
        <sz val="10"/>
        <rFont val="宋体"/>
        <family val="0"/>
      </rPr>
      <t>/日，供12万人饮水，供水管网50km</t>
    </r>
  </si>
  <si>
    <t>成果表1-3               梅州市山洪灾害防治工程表</t>
  </si>
  <si>
    <t>成果表1-4                梅州市城市防洪工程表</t>
  </si>
  <si>
    <t>执法车辆、艇、办案器材等设施装备</t>
  </si>
  <si>
    <t>交通执法工具、调查取证设备、办公设备等</t>
  </si>
  <si>
    <t>全市合计（12宗）</t>
  </si>
  <si>
    <t>成果表1-5                       梅州市除涝工程表</t>
  </si>
  <si>
    <t>兴宁市城区（东区、西区）防洪工程</t>
  </si>
  <si>
    <t>防洪堤总长8.8km</t>
  </si>
  <si>
    <t>平远县城防洪堤扩建工程</t>
  </si>
  <si>
    <t>大埔县城防洪堤扩建工程</t>
  </si>
  <si>
    <t>丰顺县城区防洪堤扩建工程</t>
  </si>
  <si>
    <t>蕉岭县城防洪堤扩建工程</t>
  </si>
  <si>
    <t>梅江区城北防洪工程</t>
  </si>
  <si>
    <t>蕉岭县新铺圩镇段新建堤围工程</t>
  </si>
  <si>
    <t>新建护岸、堤防、穿堤建筑物、清淤、清障等。</t>
  </si>
  <si>
    <t>兴宁市曲塘堤加固工程</t>
  </si>
  <si>
    <t>兴宁市大坪堤加固工程</t>
  </si>
  <si>
    <t>梅县隆文河（隆文镇段）治理工程</t>
  </si>
  <si>
    <t>梅县龙岗河（梅南镇段）治理工程</t>
  </si>
  <si>
    <t>蕉岭县北礤河新建河堤工程</t>
  </si>
  <si>
    <t>平远县河头河堤防建设工程</t>
  </si>
  <si>
    <t>五华县蕉州河治理工程</t>
  </si>
  <si>
    <t>五华县郭田镇</t>
  </si>
  <si>
    <t>水库大坝加高、供水线路</t>
  </si>
  <si>
    <r>
      <t>1300万m</t>
    </r>
    <r>
      <rPr>
        <vertAlign val="superscript"/>
        <sz val="10"/>
        <rFont val="宋体"/>
        <family val="0"/>
      </rPr>
      <t>3</t>
    </r>
  </si>
  <si>
    <t>五华县水厂二期工程</t>
  </si>
  <si>
    <t>五华县河东镇</t>
  </si>
  <si>
    <t>备用水源</t>
  </si>
  <si>
    <r>
      <t>0.69m</t>
    </r>
    <r>
      <rPr>
        <vertAlign val="superscript"/>
        <sz val="10"/>
        <rFont val="宋体"/>
        <family val="0"/>
      </rPr>
      <t>3</t>
    </r>
    <r>
      <rPr>
        <sz val="10"/>
        <rFont val="宋体"/>
        <family val="0"/>
      </rPr>
      <t>/s</t>
    </r>
  </si>
  <si>
    <t>五华县城自来水管网改造、水质检测</t>
  </si>
  <si>
    <t>五华县城</t>
  </si>
  <si>
    <t>续建、改造</t>
  </si>
  <si>
    <t>新建改造管道、完善检测设备和场所</t>
  </si>
  <si>
    <t>54㎞</t>
  </si>
  <si>
    <t>三、后备项目（2宗）</t>
  </si>
  <si>
    <t>梅县扶大高新园区城东白渡区供水工程</t>
  </si>
  <si>
    <t>梅县白渡镇</t>
  </si>
  <si>
    <t>水源、水厂及管网</t>
  </si>
  <si>
    <r>
      <t>0.232m</t>
    </r>
    <r>
      <rPr>
        <vertAlign val="superscript"/>
        <sz val="10"/>
        <rFont val="宋体"/>
        <family val="0"/>
      </rPr>
      <t>3</t>
    </r>
    <r>
      <rPr>
        <sz val="10"/>
        <rFont val="宋体"/>
        <family val="0"/>
      </rPr>
      <t>/s</t>
    </r>
  </si>
  <si>
    <t>梅县扶大民营工业园自来水厂</t>
  </si>
  <si>
    <t>成果表3-3               梅州市重点水电站工程表</t>
  </si>
  <si>
    <t>韩江</t>
  </si>
  <si>
    <t>新建</t>
  </si>
  <si>
    <t>全市合计（4宗）</t>
  </si>
  <si>
    <t>全市合计（4宗）</t>
  </si>
  <si>
    <t>兴宁市华泰水电站工程</t>
  </si>
  <si>
    <t>兴宁市水口镇</t>
  </si>
  <si>
    <t>韩江</t>
  </si>
  <si>
    <t>梅江</t>
  </si>
  <si>
    <t>新建</t>
  </si>
  <si>
    <t>可开工建设</t>
  </si>
  <si>
    <t>大埔县舟角院水电站工程</t>
  </si>
  <si>
    <t>大埔县</t>
  </si>
  <si>
    <t>汀江</t>
  </si>
  <si>
    <t>丰顺县留隍葛布水利枢纽</t>
  </si>
  <si>
    <t>丰顺县留隍镇</t>
  </si>
  <si>
    <t>防洪、发电</t>
  </si>
  <si>
    <t>兴宁市宁安水电站工程</t>
  </si>
  <si>
    <t>兴宁市新圩镇</t>
  </si>
  <si>
    <t>宁江</t>
  </si>
  <si>
    <t>后备</t>
  </si>
  <si>
    <t>全市合计（后备项目6宗）</t>
  </si>
  <si>
    <t>平远县节水灌溉工程</t>
  </si>
  <si>
    <t>平远县</t>
  </si>
  <si>
    <t>新建</t>
  </si>
  <si>
    <t>节水灌溉</t>
  </si>
  <si>
    <t>后备</t>
  </si>
  <si>
    <t>蕉岭县节水型社会示范区建设工程</t>
  </si>
  <si>
    <t>蕉岭县</t>
  </si>
  <si>
    <t>新建灌溉渠道和新建喷灌管网</t>
  </si>
  <si>
    <t>节水灌溉面积7.42万亩</t>
  </si>
  <si>
    <t>大埔县百侯亚热带水果示范基地</t>
  </si>
  <si>
    <t>大埔县百侯镇</t>
  </si>
  <si>
    <t>开荒、平整、三通一平、渠道修筑、水池、过滤池、供水管道等</t>
  </si>
  <si>
    <t>0.6万亩</t>
  </si>
  <si>
    <t>正在做好有关前期准备工作</t>
  </si>
  <si>
    <t>大埔县百侯灌区节水型社会示范区建设工程</t>
  </si>
  <si>
    <t>渠道喷灌设施</t>
  </si>
  <si>
    <t>1.205万亩</t>
  </si>
  <si>
    <t>丰顺县鸡笼山灌区节水型社会示范区建设项目</t>
  </si>
  <si>
    <t>丰顺县汤南镇</t>
  </si>
  <si>
    <t>中型</t>
  </si>
  <si>
    <t>五华县城节水型社会建设工程</t>
  </si>
  <si>
    <t>五华县水寨镇、河东镇</t>
  </si>
  <si>
    <t xml:space="preserve">新增节水灌溉面积1万亩，单位工业增加值用水量低于115m3 ,县城管网平均漏损率不超过15%。       </t>
  </si>
  <si>
    <t>二、可开展前期工作项目（7宗）</t>
  </si>
  <si>
    <t>莲江溪</t>
  </si>
  <si>
    <t>梅县石坑镇供水站</t>
  </si>
  <si>
    <t>梅县松口镇自来水厂</t>
  </si>
  <si>
    <t>1.2万吨/日</t>
  </si>
  <si>
    <t>蕉岭县红坑水库水源保护工程</t>
  </si>
  <si>
    <t>蕉岭县浒竹水库水源保护工程</t>
  </si>
  <si>
    <t>蕉岭县高思水库水源保护工程</t>
  </si>
  <si>
    <t>大埔县亲水公园</t>
  </si>
  <si>
    <t>集净化、旅游、休闲一体</t>
  </si>
  <si>
    <t>占地60亩</t>
  </si>
  <si>
    <t>2万吨/日</t>
  </si>
  <si>
    <t>赖公坑水库除险加固工程</t>
  </si>
  <si>
    <t>黄竹塘水库除险加固工程</t>
  </si>
  <si>
    <t>均坑水库除险加固工程</t>
  </si>
  <si>
    <t>大和亭水库除险加固工程</t>
  </si>
  <si>
    <t>沐东水库除险加固工程</t>
  </si>
  <si>
    <t>三扎水水库除险加固工程</t>
  </si>
  <si>
    <t>小留水库除险加固工程</t>
  </si>
  <si>
    <t>茅坪水库除险加固工程</t>
  </si>
  <si>
    <t>枫树下水库除险加固工程</t>
  </si>
  <si>
    <t>大靖水库除险加固工程</t>
  </si>
  <si>
    <t>礤上水库除险加固工程</t>
  </si>
  <si>
    <t>大石门水库除险加固工程</t>
  </si>
  <si>
    <t>富岭水库除险加固工程</t>
  </si>
  <si>
    <t>船枋坑水库除险加固工程</t>
  </si>
  <si>
    <t>新塘尾水库除险加固工程</t>
  </si>
  <si>
    <t>华祝水库除险加固工程</t>
  </si>
  <si>
    <t>下茜坑水库除险加固工程</t>
  </si>
  <si>
    <t>奖坪水库除险加固工程</t>
  </si>
  <si>
    <t>礤肚水库除险加固工程</t>
  </si>
  <si>
    <t>大径口水库除险加固工程</t>
  </si>
  <si>
    <t>梅坑水库除险加固工程</t>
  </si>
  <si>
    <t>斜格田水库除险加固工程</t>
  </si>
  <si>
    <t>老湖水库除险加固工程</t>
  </si>
  <si>
    <t>兵营水库除险加固工程</t>
  </si>
  <si>
    <t>洋坑水库除险加固工程</t>
  </si>
  <si>
    <t>茜坑水库除险加固工程</t>
  </si>
  <si>
    <t>马鞍山水库除险加固工程</t>
  </si>
  <si>
    <t>华亭水库除险加固工程</t>
  </si>
  <si>
    <t>芹菜塘水库除险加固工程</t>
  </si>
  <si>
    <t>隔子肚水库除险加固工程</t>
  </si>
  <si>
    <t>五斗种水库除险加固工程</t>
  </si>
  <si>
    <t>倒角水库除险加固工程</t>
  </si>
  <si>
    <t>园墩水库除险加固工程</t>
  </si>
  <si>
    <t>鲎地水库除险加固工程</t>
  </si>
  <si>
    <t>虎地水库除险加固工程</t>
  </si>
  <si>
    <t>寮场水库除险加固工程</t>
  </si>
  <si>
    <t>蛇柯水库除险加固工程</t>
  </si>
  <si>
    <t>建桥水库除险加固工程</t>
  </si>
  <si>
    <t>旱塘水库除险加固工程</t>
  </si>
  <si>
    <t>深港塘水库除险加固工程</t>
  </si>
  <si>
    <t>过路塘水库除险加固工程</t>
  </si>
  <si>
    <t>上南水库除险加固工程</t>
  </si>
  <si>
    <t>下南水库除险加固工程</t>
  </si>
  <si>
    <t>石坜嶂水库除险加固工程</t>
  </si>
  <si>
    <t>36墩水库除险加固工程</t>
  </si>
  <si>
    <t>中兴水库除险加固工程</t>
  </si>
  <si>
    <t>登畲嶂水库除险加固工程</t>
  </si>
  <si>
    <t>鲤麽塘水库除险加固工程</t>
  </si>
  <si>
    <t>七丈礤水库除险加固工程</t>
  </si>
  <si>
    <t>鹿坑水库除险加固工程</t>
  </si>
  <si>
    <t>朱坑水库除险加固工程</t>
  </si>
  <si>
    <t>黄洞水库除险加固工程</t>
  </si>
  <si>
    <t>德马礤水库除险加固工程</t>
  </si>
  <si>
    <t>水坑水库除险加固工程</t>
  </si>
  <si>
    <t>风门坳水库除险加固工程</t>
  </si>
  <si>
    <t>甘茶水库除险加固工程</t>
  </si>
  <si>
    <t>三渡水水库除险加固工程</t>
  </si>
  <si>
    <t>尘风坳水库除险加固工程</t>
  </si>
  <si>
    <t>锡坑水库除险加固工程</t>
  </si>
  <si>
    <t>向东水库除险加固工程</t>
  </si>
  <si>
    <t>上双坑水库除险加固工程</t>
  </si>
  <si>
    <t>径里水库除险加固工程</t>
  </si>
  <si>
    <t>东坑(下)水库除险加固工程</t>
  </si>
  <si>
    <t>打石坑水库除险加固工程</t>
  </si>
  <si>
    <t>红湖水库除险加固工程</t>
  </si>
  <si>
    <t>建新水库除险加固工程</t>
  </si>
  <si>
    <t>兴江水库除险加固工程</t>
  </si>
  <si>
    <t>曾坑水库除险加固工程</t>
  </si>
  <si>
    <t>九莱口水库除险加固工程</t>
  </si>
  <si>
    <t>黄泥陂水库除险加固工程</t>
  </si>
  <si>
    <t>大草坝水库除险加固工程</t>
  </si>
  <si>
    <t>安乐坑水库除险加固工程</t>
  </si>
  <si>
    <t>蚨蜞塘水库除险加固工程</t>
  </si>
  <si>
    <t>石脚下水库除险加固工程</t>
  </si>
  <si>
    <t>西山水库除险加固工程</t>
  </si>
  <si>
    <t>亚叉塘水库除险加固工程</t>
  </si>
  <si>
    <t>蛤蟆石水库除险加固工程</t>
  </si>
  <si>
    <t>钳口陂水库除险加固工程</t>
  </si>
  <si>
    <t>仙人坐石水库除险加固工程</t>
  </si>
  <si>
    <t>梅塘水库除险加固工程</t>
  </si>
  <si>
    <t>横水水库除险加固工程</t>
  </si>
  <si>
    <t>长田水库除险加固工程</t>
  </si>
  <si>
    <t>黄竹良水库除险加固工程</t>
  </si>
  <si>
    <t>石径水库除险加固工程</t>
  </si>
  <si>
    <t>坑头水库除险加固工程</t>
  </si>
  <si>
    <t>梅江区西郊办寨中除涝工程</t>
  </si>
  <si>
    <t>北堤主干排水渠工程</t>
  </si>
  <si>
    <t>梅州城区电排站双回路供电线路工程    (12宗)</t>
  </si>
  <si>
    <t>五华县城</t>
  </si>
  <si>
    <t>交通执法工具、调查取证设备、办公设备等</t>
  </si>
  <si>
    <t>梅县水政执法基础设施建设</t>
  </si>
  <si>
    <t>黄石仑段山洪沟治理工程</t>
  </si>
  <si>
    <t>兴宁市刁坊镇坪塘水库水源保护工程</t>
  </si>
  <si>
    <t>兴宁市刁坊镇芋坑水库水源保护工程</t>
  </si>
  <si>
    <t>环境卫生整治、生态绿化及河道整治。</t>
  </si>
  <si>
    <t>兴宁市班基坪水库水源保护工程</t>
  </si>
  <si>
    <t>管网等</t>
  </si>
  <si>
    <r>
      <t>0.1m</t>
    </r>
    <r>
      <rPr>
        <vertAlign val="superscript"/>
        <sz val="10"/>
        <rFont val="宋体"/>
        <family val="0"/>
      </rPr>
      <t>3</t>
    </r>
    <r>
      <rPr>
        <sz val="10"/>
        <rFont val="宋体"/>
        <family val="0"/>
      </rPr>
      <t>/s</t>
    </r>
  </si>
  <si>
    <t>白石洋电排站</t>
  </si>
  <si>
    <r>
      <t>65km</t>
    </r>
    <r>
      <rPr>
        <vertAlign val="superscript"/>
        <sz val="10"/>
        <rFont val="宋体"/>
        <family val="0"/>
      </rPr>
      <t>2</t>
    </r>
  </si>
  <si>
    <t>丰顺县留隍镇上下围段、高华段防洪堤围工程</t>
  </si>
  <si>
    <t>丰顺县八乡山镇八乡段防洪堤围工程</t>
  </si>
  <si>
    <t>丰顺县北斗镇茜坑段、十八度段、荷树墩段、北斗段防洪堤围工程</t>
  </si>
  <si>
    <t>茜坑段新建堤防、护岸1.4km，北斗段新建堤防、护岸3.8km，河道清淤</t>
  </si>
  <si>
    <t>5级堤防</t>
  </si>
  <si>
    <t>丰顺县汤南镇长坑段、下围段、新东围段防洪堤围工程</t>
  </si>
  <si>
    <t>丰顺县汤西镇大罗段防洪堤围工程</t>
  </si>
  <si>
    <t>新建堤防、护岸7km</t>
  </si>
  <si>
    <t>丰顺县汤西镇蕉潭段防洪堤围工程</t>
  </si>
  <si>
    <t>丰顺县龙岗镇龙岗防洪堤围工程</t>
  </si>
  <si>
    <t>五华县潭下河整治工程</t>
  </si>
  <si>
    <t>项目所在地区</t>
  </si>
  <si>
    <t>植树、水土流失综合防治</t>
  </si>
  <si>
    <t>山洪沟4公里、</t>
  </si>
  <si>
    <t>梅县乌泥河小流域综合治理工程</t>
  </si>
  <si>
    <t>梅县瑶上水小流域综合治理工程</t>
  </si>
  <si>
    <t>梅县隆文水小流域综合治理工程</t>
  </si>
  <si>
    <t>梅县三畲水小流域综合治理工程</t>
  </si>
  <si>
    <t>梅县乌坑水小流域综合治理工程</t>
  </si>
  <si>
    <t>梅县悦来水小流域综合治理工程</t>
  </si>
  <si>
    <t xml:space="preserve"> 园区面积475公顷</t>
  </si>
  <si>
    <t>购置监测设备，建设必要的监测设施</t>
  </si>
  <si>
    <t>梅县</t>
  </si>
  <si>
    <t>建立执法基地，配置执法装备</t>
  </si>
  <si>
    <t xml:space="preserve">5646万m3       </t>
  </si>
  <si>
    <t>大埔县西河镇东方水小流域治理工程</t>
  </si>
  <si>
    <r>
      <t>面积(hm</t>
    </r>
    <r>
      <rPr>
        <vertAlign val="superscript"/>
        <sz val="10"/>
        <rFont val="宋体"/>
        <family val="0"/>
      </rPr>
      <t>2</t>
    </r>
    <r>
      <rPr>
        <sz val="10"/>
        <rFont val="宋体"/>
        <family val="0"/>
      </rPr>
      <t>)</t>
    </r>
  </si>
  <si>
    <t>气象观测站、径流场、主河道断面卡口站</t>
  </si>
  <si>
    <t>兴宁市水口镇</t>
  </si>
  <si>
    <t>船舶停靠码头及值班室</t>
  </si>
  <si>
    <t>兴宁市合水镇</t>
  </si>
  <si>
    <t>五华县村村通自来水工程</t>
  </si>
  <si>
    <t>兴宁市大信河整治工程</t>
  </si>
  <si>
    <t>蕉岭县乌土河新建河堤工程</t>
  </si>
  <si>
    <t>平远县东石河治理工程</t>
  </si>
  <si>
    <t>平远县差干河治理工程</t>
  </si>
  <si>
    <t>平远县石正河治理工程</t>
  </si>
  <si>
    <t>丰顺县大龙华镇田东段、大田段、北溪段、官桂段、长布段防洪堤围工程</t>
  </si>
  <si>
    <t>丰顺县大龙华镇径门段、新官段防洪堤围工程</t>
  </si>
  <si>
    <t>丰顺县汤坑镇上村段、东联下村段、埔河段防洪堤围工程</t>
  </si>
  <si>
    <t>丰顺县汤坑镇苏山段、新盘段、新田段防洪堤围工程</t>
  </si>
  <si>
    <t>丰顺县埔寨镇茅园段、塔下段、埔寨段防洪堤围工程</t>
  </si>
  <si>
    <t>丰顺县砂田镇园铺段、下村段防洪堤围工程</t>
  </si>
  <si>
    <t>丰顺县潭江镇大胜段、官溪下段防洪堤围工程</t>
  </si>
  <si>
    <t>丰顺县潘田镇潘田段、下程段防洪堤围工程</t>
  </si>
  <si>
    <t>16km</t>
  </si>
  <si>
    <t>17km</t>
  </si>
  <si>
    <t>4.43km</t>
  </si>
  <si>
    <t>3.78km</t>
  </si>
  <si>
    <t>4.3km</t>
  </si>
  <si>
    <t>1.2km</t>
  </si>
  <si>
    <t>2.5km</t>
  </si>
  <si>
    <t>3.3km</t>
  </si>
  <si>
    <t>大埔县枫朗调和河治理工程</t>
  </si>
  <si>
    <t>大埔县莒溪河治理工程</t>
  </si>
  <si>
    <t>大埔县桃源河道治理工程</t>
  </si>
  <si>
    <t>大埔县茶阳镇太宁堤加固工程</t>
  </si>
  <si>
    <t>大埔县茶阳镇安乐堤加固工程</t>
  </si>
  <si>
    <t>大埔县湖寮镇坞里堤加固工程</t>
  </si>
  <si>
    <t>大埔县湖寮镇璜腾坑堤加固工程</t>
  </si>
  <si>
    <t>大埔县</t>
  </si>
  <si>
    <t>防洪</t>
  </si>
  <si>
    <t>兴宁市村村通自来水工程</t>
  </si>
  <si>
    <t>蕉岭县南礤镇</t>
  </si>
  <si>
    <t>蕉岭县文福镇</t>
  </si>
  <si>
    <t>蕉岭县长潭镇</t>
  </si>
  <si>
    <t>平远县</t>
  </si>
  <si>
    <t>蕉岭县长潭灌区改造工程</t>
  </si>
  <si>
    <t>三河坝、西河、百丈礤、曲滩、黄坑、沐东水电站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</si>
</sst>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0.00\)"/>
    <numFmt numFmtId="189" formatCode="0_);[Red]\(0\)"/>
    <numFmt numFmtId="190" formatCode="0.00_);[Red]\(0.00\)"/>
    <numFmt numFmtId="191" formatCode="0_);\(0\)"/>
    <numFmt numFmtId="192" formatCode="0.0"/>
    <numFmt numFmtId="193" formatCode="0.0_ "/>
    <numFmt numFmtId="194" formatCode="0.00_ "/>
    <numFmt numFmtId="195" formatCode="0.0000_);[Red]\(0.0000\)"/>
    <numFmt numFmtId="196" formatCode="0.0_);[Red]\(0.0\)"/>
    <numFmt numFmtId="197" formatCode="0_ "/>
    <numFmt numFmtId="198" formatCode="0;[Red]0"/>
    <numFmt numFmtId="199" formatCode="0.0000_ "/>
    <numFmt numFmtId="200" formatCode="0.000_ "/>
    <numFmt numFmtId="201" formatCode="0.00000_ "/>
    <numFmt numFmtId="202" formatCode="0.00;[Red]0.00"/>
    <numFmt numFmtId="203" formatCode="0.0;[Red]0.0"/>
    <numFmt numFmtId="204" formatCode="0.000;[Red]0.000"/>
  </numFmts>
  <fonts count="59">
    <font>
      <sz val="12"/>
      <name val="宋体"/>
      <family val="0"/>
    </font>
    <font>
      <sz val="9"/>
      <name val="宋体"/>
      <family val="0"/>
    </font>
    <font>
      <sz val="11"/>
      <name val="宋体"/>
      <family val="0"/>
    </font>
    <font>
      <b/>
      <sz val="18"/>
      <name val="Times New Roman"/>
      <family val="1"/>
    </font>
    <font>
      <b/>
      <sz val="18"/>
      <name val="宋体"/>
      <family val="0"/>
    </font>
    <font>
      <sz val="10"/>
      <name val="Arial"/>
      <family val="2"/>
    </font>
    <font>
      <sz val="10"/>
      <name val="宋体"/>
      <family val="0"/>
    </font>
    <font>
      <sz val="10"/>
      <color indexed="10"/>
      <name val="宋体"/>
      <family val="0"/>
    </font>
    <font>
      <vertAlign val="superscript"/>
      <sz val="10"/>
      <name val="宋体"/>
      <family val="0"/>
    </font>
    <font>
      <sz val="10"/>
      <name val="Times New Roman"/>
      <family val="1"/>
    </font>
    <font>
      <b/>
      <sz val="10"/>
      <name val="宋体"/>
      <family val="0"/>
    </font>
    <font>
      <b/>
      <sz val="12"/>
      <name val="宋体"/>
      <family val="0"/>
    </font>
    <font>
      <u val="single"/>
      <sz val="12"/>
      <color indexed="12"/>
      <name val="宋体"/>
      <family val="0"/>
    </font>
    <font>
      <u val="single"/>
      <sz val="12"/>
      <color indexed="36"/>
      <name val="宋体"/>
      <family val="0"/>
    </font>
    <font>
      <sz val="12"/>
      <color indexed="10"/>
      <name val="宋体"/>
      <family val="0"/>
    </font>
    <font>
      <b/>
      <sz val="10.5"/>
      <name val="宋体"/>
      <family val="0"/>
    </font>
    <font>
      <sz val="10.5"/>
      <name val="宋体"/>
      <family val="0"/>
    </font>
    <font>
      <vertAlign val="superscript"/>
      <sz val="11"/>
      <name val="宋体"/>
      <family val="0"/>
    </font>
    <font>
      <b/>
      <sz val="9"/>
      <name val="宋体"/>
      <family val="0"/>
    </font>
    <font>
      <sz val="12"/>
      <name val="Times New Roman"/>
      <family val="1"/>
    </font>
    <font>
      <sz val="10"/>
      <name val="仿宋_GB2312"/>
      <family val="3"/>
    </font>
    <font>
      <sz val="8"/>
      <name val="宋体"/>
      <family val="0"/>
    </font>
    <font>
      <b/>
      <sz val="10"/>
      <name val="Arial"/>
      <family val="2"/>
    </font>
    <font>
      <b/>
      <sz val="10"/>
      <name val="Times New Roman"/>
      <family val="1"/>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5"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0" fillId="0" borderId="0">
      <alignment/>
      <protection/>
    </xf>
    <xf numFmtId="0" fontId="5" fillId="0" borderId="0" applyNumberFormat="0">
      <alignment/>
      <protection/>
    </xf>
    <xf numFmtId="0" fontId="1" fillId="0" borderId="0">
      <alignment vertical="center"/>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49" fillId="21" borderId="0" applyNumberFormat="0" applyBorder="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2" borderId="5" applyNumberFormat="0" applyAlignment="0" applyProtection="0"/>
    <xf numFmtId="0" fontId="52" fillId="23"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2" borderId="8" applyNumberFormat="0" applyAlignment="0" applyProtection="0"/>
    <xf numFmtId="0" fontId="58" fillId="31" borderId="5" applyNumberFormat="0" applyAlignment="0" applyProtection="0"/>
    <xf numFmtId="0" fontId="13" fillId="0" borderId="0" applyNumberFormat="0" applyFill="0" applyBorder="0" applyAlignment="0" applyProtection="0"/>
    <xf numFmtId="0" fontId="0" fillId="32" borderId="9" applyNumberFormat="0" applyFont="0" applyAlignment="0" applyProtection="0"/>
  </cellStyleXfs>
  <cellXfs count="225">
    <xf numFmtId="0" fontId="0" fillId="0" borderId="0" xfId="0" applyAlignment="1">
      <alignment/>
    </xf>
    <xf numFmtId="0" fontId="4" fillId="0"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190" fontId="6"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1" xfId="42" applyFont="1" applyBorder="1" applyAlignment="1">
      <alignment horizontal="center" vertical="center" wrapText="1"/>
      <protection/>
    </xf>
    <xf numFmtId="194" fontId="6" fillId="0" borderId="11" xfId="0" applyNumberFormat="1" applyFont="1" applyBorder="1" applyAlignment="1">
      <alignment horizontal="center" vertical="center" wrapText="1"/>
    </xf>
    <xf numFmtId="0" fontId="6" fillId="0" borderId="0" xfId="0" applyFont="1" applyAlignment="1">
      <alignment/>
    </xf>
    <xf numFmtId="197" fontId="6" fillId="0" borderId="11" xfId="0"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xf>
    <xf numFmtId="0" fontId="6" fillId="33" borderId="11" xfId="0" applyNumberFormat="1" applyFont="1" applyFill="1" applyBorder="1" applyAlignment="1">
      <alignment horizontal="center" vertical="center" wrapText="1"/>
    </xf>
    <xf numFmtId="194" fontId="6" fillId="0" borderId="11" xfId="0" applyNumberFormat="1" applyFont="1" applyFill="1" applyBorder="1" applyAlignment="1">
      <alignment horizontal="center" vertical="center" wrapText="1"/>
    </xf>
    <xf numFmtId="190" fontId="6" fillId="0" borderId="11" xfId="42" applyNumberFormat="1" applyFont="1" applyBorder="1" applyAlignment="1">
      <alignment horizontal="center" vertical="center" wrapText="1"/>
      <protection/>
    </xf>
    <xf numFmtId="0" fontId="0" fillId="0" borderId="0" xfId="0" applyAlignment="1">
      <alignment horizontal="left"/>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shrinkToFit="1"/>
    </xf>
    <xf numFmtId="0" fontId="6" fillId="0" borderId="11" xfId="0" applyNumberFormat="1" applyFont="1" applyFill="1" applyBorder="1" applyAlignment="1">
      <alignment horizontal="center" vertical="center" wrapText="1"/>
    </xf>
    <xf numFmtId="190" fontId="6" fillId="0" borderId="11"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0" xfId="0" applyFont="1" applyAlignment="1">
      <alignment/>
    </xf>
    <xf numFmtId="190" fontId="6" fillId="0" borderId="11" xfId="0" applyNumberFormat="1" applyFont="1" applyBorder="1" applyAlignment="1">
      <alignment horizontal="center" vertical="center"/>
    </xf>
    <xf numFmtId="194" fontId="10" fillId="0" borderId="11" xfId="0" applyNumberFormat="1" applyFont="1" applyBorder="1" applyAlignment="1">
      <alignment horizontal="center" vertical="center" wrapText="1"/>
    </xf>
    <xf numFmtId="190" fontId="6" fillId="33" borderId="11" xfId="0" applyNumberFormat="1" applyFont="1" applyFill="1" applyBorder="1" applyAlignment="1">
      <alignment horizontal="center" vertical="center" wrapText="1"/>
    </xf>
    <xf numFmtId="190" fontId="6" fillId="0" borderId="11" xfId="0" applyNumberFormat="1" applyFont="1" applyFill="1" applyBorder="1" applyAlignment="1">
      <alignment horizontal="center" vertical="center" wrapText="1"/>
    </xf>
    <xf numFmtId="0" fontId="10" fillId="0" borderId="0" xfId="0" applyFont="1" applyAlignment="1">
      <alignment/>
    </xf>
    <xf numFmtId="190" fontId="10"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202" fontId="6" fillId="0" borderId="11" xfId="0" applyNumberFormat="1" applyFont="1" applyFill="1" applyBorder="1" applyAlignment="1">
      <alignment horizontal="center" vertical="center" wrapText="1"/>
    </xf>
    <xf numFmtId="0" fontId="5" fillId="0" borderId="0" xfId="0" applyFont="1" applyAlignment="1">
      <alignment/>
    </xf>
    <xf numFmtId="0" fontId="5" fillId="0" borderId="11" xfId="0" applyFont="1" applyBorder="1" applyAlignment="1">
      <alignment/>
    </xf>
    <xf numFmtId="0" fontId="5" fillId="0" borderId="0" xfId="0" applyFont="1" applyFill="1" applyAlignment="1">
      <alignment/>
    </xf>
    <xf numFmtId="190" fontId="5" fillId="0" borderId="0" xfId="0" applyNumberFormat="1" applyFont="1" applyAlignment="1">
      <alignment/>
    </xf>
    <xf numFmtId="0" fontId="6" fillId="0" borderId="0" xfId="0" applyFont="1" applyFill="1" applyAlignment="1">
      <alignment/>
    </xf>
    <xf numFmtId="0" fontId="0" fillId="0" borderId="0" xfId="0" applyFont="1" applyFill="1" applyAlignment="1">
      <alignment/>
    </xf>
    <xf numFmtId="0" fontId="10" fillId="0" borderId="11" xfId="0" applyFont="1" applyBorder="1" applyAlignment="1">
      <alignment horizontal="left" vertical="center" wrapText="1"/>
    </xf>
    <xf numFmtId="0" fontId="6"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42" applyFont="1" applyFill="1" applyBorder="1" applyAlignment="1">
      <alignment horizontal="center" vertical="center" wrapText="1" shrinkToFit="1"/>
      <protection/>
    </xf>
    <xf numFmtId="0" fontId="1" fillId="0" borderId="11" xfId="42" applyFont="1" applyFill="1" applyBorder="1" applyAlignment="1">
      <alignment horizontal="left" vertical="center" wrapText="1" shrinkToFit="1"/>
      <protection/>
    </xf>
    <xf numFmtId="202" fontId="1" fillId="0" borderId="11" xfId="42" applyNumberFormat="1" applyFont="1" applyFill="1" applyBorder="1" applyAlignment="1">
      <alignment horizontal="center" vertical="center" wrapText="1" shrinkToFit="1"/>
      <protection/>
    </xf>
    <xf numFmtId="0" fontId="6" fillId="0" borderId="0" xfId="0" applyFont="1" applyFill="1" applyAlignment="1">
      <alignment horizontal="center" vertical="center" wrapText="1"/>
    </xf>
    <xf numFmtId="203" fontId="6" fillId="0" borderId="11" xfId="0" applyNumberFormat="1" applyFont="1" applyFill="1" applyBorder="1" applyAlignment="1">
      <alignment horizontal="center" vertical="center" wrapText="1"/>
    </xf>
    <xf numFmtId="0" fontId="6" fillId="0" borderId="11" xfId="33" applyFont="1" applyFill="1" applyBorder="1" applyAlignment="1">
      <alignment horizontal="center" vertical="center" wrapText="1"/>
      <protection/>
    </xf>
    <xf numFmtId="0" fontId="14" fillId="0" borderId="0" xfId="0" applyFont="1" applyFill="1" applyAlignment="1">
      <alignment/>
    </xf>
    <xf numFmtId="197" fontId="6" fillId="0" borderId="11" xfId="0" applyNumberFormat="1" applyFont="1" applyFill="1" applyBorder="1" applyAlignment="1">
      <alignment horizontal="center" vertical="center" wrapText="1"/>
    </xf>
    <xf numFmtId="0" fontId="6" fillId="0" borderId="11" xfId="0" applyFont="1" applyFill="1" applyBorder="1" applyAlignment="1">
      <alignment wrapText="1"/>
    </xf>
    <xf numFmtId="0" fontId="0" fillId="0" borderId="0" xfId="0" applyFill="1" applyAlignment="1">
      <alignment wrapText="1"/>
    </xf>
    <xf numFmtId="0" fontId="6" fillId="0" borderId="11" xfId="0" applyFont="1" applyFill="1" applyBorder="1" applyAlignment="1">
      <alignment/>
    </xf>
    <xf numFmtId="0" fontId="6" fillId="0" borderId="13" xfId="0" applyFont="1" applyFill="1" applyBorder="1" applyAlignment="1">
      <alignment horizontal="center" vertical="center" wrapText="1"/>
    </xf>
    <xf numFmtId="0" fontId="1" fillId="0" borderId="11" xfId="44" applyFont="1" applyFill="1" applyBorder="1" applyAlignment="1">
      <alignment horizontal="left" vertical="center"/>
      <protection/>
    </xf>
    <xf numFmtId="194" fontId="1" fillId="0" borderId="11" xfId="45" applyNumberFormat="1" applyFont="1" applyFill="1" applyBorder="1" applyAlignment="1">
      <alignment horizontal="left" vertical="center" wrapText="1"/>
      <protection/>
    </xf>
    <xf numFmtId="0" fontId="1" fillId="0" borderId="11" xfId="46" applyFont="1" applyFill="1" applyBorder="1" applyAlignment="1">
      <alignment horizontal="left" vertical="center" wrapText="1"/>
      <protection/>
    </xf>
    <xf numFmtId="0" fontId="1" fillId="0" borderId="13" xfId="46" applyFont="1" applyFill="1" applyBorder="1" applyAlignment="1">
      <alignment horizontal="left" vertical="center" wrapText="1"/>
      <protection/>
    </xf>
    <xf numFmtId="0" fontId="1" fillId="0" borderId="11" xfId="44" applyFont="1" applyFill="1" applyBorder="1" applyAlignment="1">
      <alignment horizontal="left" vertical="center" wrapText="1"/>
      <protection/>
    </xf>
    <xf numFmtId="0" fontId="21" fillId="0" borderId="11" xfId="44" applyFont="1" applyFill="1" applyBorder="1" applyAlignment="1">
      <alignment horizontal="left" vertical="center" wrapText="1"/>
      <protection/>
    </xf>
    <xf numFmtId="0" fontId="1" fillId="0" borderId="11" xfId="47" applyFont="1" applyFill="1" applyBorder="1" applyAlignment="1">
      <alignment horizontal="left" vertical="center" wrapText="1"/>
      <protection/>
    </xf>
    <xf numFmtId="0" fontId="1" fillId="0" borderId="11" xfId="48" applyFont="1" applyFill="1" applyBorder="1" applyAlignment="1">
      <alignment horizontal="left" vertical="center"/>
      <protection/>
    </xf>
    <xf numFmtId="0" fontId="1" fillId="0" borderId="14" xfId="48" applyFont="1" applyFill="1" applyBorder="1" applyAlignment="1">
      <alignment horizontal="left" vertical="center"/>
      <protection/>
    </xf>
    <xf numFmtId="0" fontId="1" fillId="0" borderId="11" xfId="48" applyFont="1" applyFill="1" applyBorder="1" applyAlignment="1">
      <alignment horizontal="left" vertical="center" wrapText="1" shrinkToFit="1"/>
      <protection/>
    </xf>
    <xf numFmtId="0" fontId="1" fillId="0" borderId="11" xfId="51" applyFont="1" applyFill="1" applyBorder="1" applyAlignment="1">
      <alignment horizontal="left" vertical="center" wrapText="1"/>
      <protection/>
    </xf>
    <xf numFmtId="0" fontId="1" fillId="0" borderId="14" xfId="51" applyFont="1" applyFill="1" applyBorder="1" applyAlignment="1">
      <alignment horizontal="left" vertical="center" wrapText="1"/>
      <protection/>
    </xf>
    <xf numFmtId="0" fontId="0" fillId="0" borderId="0" xfId="0" applyFill="1" applyAlignment="1">
      <alignment/>
    </xf>
    <xf numFmtId="0" fontId="20"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0" xfId="0" applyFont="1" applyFill="1" applyAlignment="1">
      <alignment wrapText="1"/>
    </xf>
    <xf numFmtId="0" fontId="6" fillId="0" borderId="11" xfId="0" applyNumberFormat="1" applyFont="1" applyFill="1" applyBorder="1" applyAlignment="1" applyProtection="1">
      <alignment horizontal="center" vertical="center" wrapText="1"/>
      <protection locked="0"/>
    </xf>
    <xf numFmtId="0" fontId="0" fillId="0" borderId="0" xfId="0" applyFont="1" applyFill="1" applyAlignment="1">
      <alignment/>
    </xf>
    <xf numFmtId="0" fontId="6" fillId="0" borderId="11" xfId="33" applyNumberFormat="1" applyFont="1" applyFill="1" applyBorder="1" applyAlignment="1">
      <alignment horizontal="center" vertical="center" wrapText="1"/>
      <protection/>
    </xf>
    <xf numFmtId="0" fontId="6" fillId="0" borderId="11" xfId="33" applyNumberFormat="1" applyFont="1" applyFill="1" applyBorder="1" applyAlignment="1" applyProtection="1">
      <alignment horizontal="center" vertical="center" wrapText="1"/>
      <protection locked="0"/>
    </xf>
    <xf numFmtId="190" fontId="6" fillId="0" borderId="11" xfId="33" applyNumberFormat="1" applyFont="1" applyFill="1" applyBorder="1" applyAlignment="1">
      <alignment horizontal="center" vertical="center" wrapText="1"/>
      <protection/>
    </xf>
    <xf numFmtId="0" fontId="6" fillId="0" borderId="11" xfId="0" applyFont="1" applyFill="1" applyBorder="1" applyAlignment="1">
      <alignment horizontal="left" vertical="center"/>
    </xf>
    <xf numFmtId="0" fontId="5" fillId="0" borderId="0" xfId="0" applyFont="1" applyFill="1" applyAlignment="1">
      <alignment wrapText="1"/>
    </xf>
    <xf numFmtId="0" fontId="1" fillId="0" borderId="11" xfId="0" applyFont="1" applyFill="1" applyBorder="1" applyAlignment="1">
      <alignment horizontal="left" vertical="center" wrapText="1"/>
    </xf>
    <xf numFmtId="9" fontId="6" fillId="0" borderId="11" xfId="0" applyNumberFormat="1" applyFont="1" applyFill="1" applyBorder="1" applyAlignment="1">
      <alignment horizontal="center" vertical="center" wrapText="1"/>
    </xf>
    <xf numFmtId="193" fontId="6"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202" fontId="9" fillId="0" borderId="11" xfId="0" applyNumberFormat="1" applyFont="1" applyFill="1" applyBorder="1" applyAlignment="1">
      <alignment horizontal="center" vertical="center" wrapText="1"/>
    </xf>
    <xf numFmtId="202" fontId="6" fillId="0" borderId="11" xfId="0" applyNumberFormat="1" applyFont="1" applyFill="1" applyBorder="1" applyAlignment="1">
      <alignment horizontal="center" vertical="center"/>
    </xf>
    <xf numFmtId="9" fontId="6" fillId="0" borderId="11" xfId="34" applyFont="1" applyFill="1" applyBorder="1" applyAlignment="1">
      <alignment horizontal="center" vertical="center" wrapText="1"/>
    </xf>
    <xf numFmtId="0" fontId="9" fillId="0" borderId="11" xfId="0" applyFont="1" applyFill="1" applyBorder="1" applyAlignment="1">
      <alignment horizontal="center" vertical="center"/>
    </xf>
    <xf numFmtId="0" fontId="0"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16" fillId="0" borderId="11" xfId="0" applyFont="1" applyFill="1" applyBorder="1" applyAlignment="1">
      <alignment horizontal="center" vertical="center" wrapText="1"/>
    </xf>
    <xf numFmtId="0" fontId="10" fillId="0" borderId="13" xfId="0" applyFont="1" applyFill="1" applyBorder="1" applyAlignment="1">
      <alignment horizontal="left" vertical="center"/>
    </xf>
    <xf numFmtId="189" fontId="9" fillId="0" borderId="11" xfId="0" applyNumberFormat="1" applyFont="1" applyFill="1" applyBorder="1" applyAlignment="1">
      <alignment horizontal="center" vertical="center" wrapText="1"/>
    </xf>
    <xf numFmtId="203" fontId="6" fillId="0" borderId="11" xfId="0" applyNumberFormat="1" applyFont="1" applyFill="1" applyBorder="1" applyAlignment="1">
      <alignment horizontal="center" vertical="center"/>
    </xf>
    <xf numFmtId="0" fontId="1" fillId="0" borderId="0" xfId="0" applyFont="1" applyFill="1" applyAlignment="1">
      <alignment horizontal="center" vertical="center" wrapText="1"/>
    </xf>
    <xf numFmtId="0" fontId="6" fillId="0" borderId="11" xfId="0" applyFont="1" applyFill="1" applyBorder="1" applyAlignment="1">
      <alignment horizontal="center" vertical="center" shrinkToFit="1"/>
    </xf>
    <xf numFmtId="0" fontId="5" fillId="0" borderId="0" xfId="0" applyFont="1" applyFill="1" applyAlignment="1">
      <alignment horizontal="center"/>
    </xf>
    <xf numFmtId="0" fontId="2" fillId="0"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Fill="1" applyAlignment="1">
      <alignment wrapText="1"/>
    </xf>
    <xf numFmtId="0" fontId="10" fillId="0" borderId="13" xfId="0" applyFont="1" applyFill="1" applyBorder="1" applyAlignment="1">
      <alignment horizontal="center" vertical="center" wrapText="1"/>
    </xf>
    <xf numFmtId="202" fontId="10" fillId="0" borderId="13" xfId="0" applyNumberFormat="1" applyFont="1" applyFill="1" applyBorder="1" applyAlignment="1">
      <alignment horizontal="center" vertical="center" wrapText="1"/>
    </xf>
    <xf numFmtId="0" fontId="10" fillId="0" borderId="0" xfId="0" applyFont="1" applyFill="1" applyAlignment="1">
      <alignment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194" fontId="6"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6" fillId="0" borderId="11" xfId="42" applyFont="1" applyFill="1" applyBorder="1" applyAlignment="1">
      <alignment horizontal="center" vertical="center" wrapText="1"/>
      <protection/>
    </xf>
    <xf numFmtId="0" fontId="6" fillId="0" borderId="17" xfId="0" applyFont="1" applyFill="1" applyBorder="1" applyAlignment="1">
      <alignment horizontal="center" vertical="center" wrapText="1"/>
    </xf>
    <xf numFmtId="0" fontId="16" fillId="0" borderId="13" xfId="0" applyFont="1" applyFill="1" applyBorder="1" applyAlignment="1">
      <alignment horizontal="center" vertical="center" wrapText="1"/>
    </xf>
    <xf numFmtId="197" fontId="15" fillId="0" borderId="11"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2" xfId="0" applyFont="1" applyFill="1" applyBorder="1" applyAlignment="1">
      <alignment horizontal="left" vertical="center" wrapText="1"/>
    </xf>
    <xf numFmtId="197" fontId="6" fillId="0" borderId="11" xfId="0" applyNumberFormat="1" applyFont="1" applyFill="1" applyBorder="1" applyAlignment="1">
      <alignment horizontal="center" vertical="center"/>
    </xf>
    <xf numFmtId="190" fontId="6" fillId="0" borderId="11" xfId="0" applyNumberFormat="1" applyFont="1" applyFill="1" applyBorder="1" applyAlignment="1">
      <alignment horizontal="center" vertical="center"/>
    </xf>
    <xf numFmtId="190" fontId="6" fillId="0" borderId="11" xfId="0" applyNumberFormat="1" applyFont="1" applyFill="1" applyBorder="1" applyAlignment="1">
      <alignment/>
    </xf>
    <xf numFmtId="0" fontId="2" fillId="0" borderId="0" xfId="0" applyFont="1" applyFill="1" applyAlignment="1">
      <alignment/>
    </xf>
    <xf numFmtId="0" fontId="6"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xf>
    <xf numFmtId="196" fontId="10" fillId="0" borderId="11"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0" fillId="0" borderId="0" xfId="0" applyFont="1" applyFill="1" applyAlignment="1">
      <alignment horizontal="left"/>
    </xf>
    <xf numFmtId="190" fontId="10" fillId="0" borderId="11" xfId="0" applyNumberFormat="1" applyFont="1" applyFill="1" applyBorder="1" applyAlignment="1">
      <alignment horizontal="center" vertical="center" wrapText="1"/>
    </xf>
    <xf numFmtId="0" fontId="11" fillId="0" borderId="0" xfId="0" applyFont="1" applyFill="1" applyAlignment="1">
      <alignment/>
    </xf>
    <xf numFmtId="0" fontId="6" fillId="0" borderId="11" xfId="43" applyFont="1" applyFill="1" applyBorder="1" applyAlignment="1">
      <alignment horizontal="center" vertical="center" wrapText="1"/>
      <protection/>
    </xf>
    <xf numFmtId="190" fontId="9" fillId="0" borderId="11" xfId="0" applyNumberFormat="1" applyFont="1" applyFill="1" applyBorder="1" applyAlignment="1">
      <alignment horizontal="center" vertical="center" wrapText="1"/>
    </xf>
    <xf numFmtId="0" fontId="1" fillId="0" borderId="11" xfId="42" applyFont="1" applyFill="1" applyBorder="1" applyAlignment="1">
      <alignment horizontal="center" vertical="center" wrapText="1"/>
      <protection/>
    </xf>
    <xf numFmtId="190" fontId="6" fillId="0" borderId="11" xfId="42" applyNumberFormat="1" applyFont="1" applyFill="1" applyBorder="1" applyAlignment="1">
      <alignment horizontal="center" vertical="center" wrapText="1"/>
      <protection/>
    </xf>
    <xf numFmtId="0" fontId="11" fillId="0" borderId="0" xfId="0" applyFont="1" applyFill="1" applyAlignment="1">
      <alignment wrapText="1"/>
    </xf>
    <xf numFmtId="0" fontId="10" fillId="0" borderId="16" xfId="0" applyFont="1" applyFill="1" applyBorder="1" applyAlignment="1">
      <alignment vertical="center" wrapText="1"/>
    </xf>
    <xf numFmtId="0" fontId="10" fillId="0" borderId="14" xfId="0" applyFont="1" applyFill="1" applyBorder="1" applyAlignment="1">
      <alignment vertical="center" wrapText="1"/>
    </xf>
    <xf numFmtId="0" fontId="10" fillId="0" borderId="11" xfId="0" applyFont="1" applyFill="1" applyBorder="1" applyAlignment="1">
      <alignment vertical="center" wrapText="1"/>
    </xf>
    <xf numFmtId="190" fontId="10" fillId="0" borderId="14" xfId="0" applyNumberFormat="1" applyFont="1" applyFill="1" applyBorder="1" applyAlignment="1">
      <alignment horizontal="center" vertical="center" wrapText="1"/>
    </xf>
    <xf numFmtId="189" fontId="10" fillId="0" borderId="14" xfId="0" applyNumberFormat="1" applyFont="1" applyFill="1" applyBorder="1" applyAlignment="1">
      <alignment horizontal="center" vertical="center" wrapText="1"/>
    </xf>
    <xf numFmtId="196" fontId="10" fillId="0" borderId="14"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22" fillId="0" borderId="0" xfId="0" applyFont="1" applyFill="1" applyAlignment="1">
      <alignment wrapText="1"/>
    </xf>
    <xf numFmtId="190" fontId="0" fillId="0" borderId="0" xfId="0" applyNumberFormat="1" applyFont="1" applyFill="1" applyAlignment="1">
      <alignment/>
    </xf>
    <xf numFmtId="0" fontId="6" fillId="0" borderId="11" xfId="0" applyFont="1" applyFill="1" applyBorder="1" applyAlignment="1">
      <alignment vertical="center" wrapText="1"/>
    </xf>
    <xf numFmtId="193" fontId="10" fillId="0" borderId="1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202" fontId="23" fillId="0" borderId="11"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0" xfId="0" applyFont="1" applyFill="1" applyAlignment="1">
      <alignment/>
    </xf>
    <xf numFmtId="202" fontId="10" fillId="0" borderId="11" xfId="0" applyNumberFormat="1" applyFont="1" applyFill="1" applyBorder="1" applyAlignment="1">
      <alignment horizontal="center" vertical="center" wrapText="1"/>
    </xf>
    <xf numFmtId="0" fontId="18" fillId="0" borderId="11" xfId="0" applyFont="1" applyFill="1" applyBorder="1" applyAlignment="1">
      <alignment vertical="center" wrapText="1"/>
    </xf>
    <xf numFmtId="0" fontId="1" fillId="0" borderId="11" xfId="0" applyFont="1" applyFill="1" applyBorder="1" applyAlignment="1">
      <alignment vertical="center" wrapText="1"/>
    </xf>
    <xf numFmtId="0" fontId="18" fillId="0" borderId="11" xfId="0" applyFont="1" applyBorder="1" applyAlignment="1">
      <alignment horizontal="center" vertical="center" wrapText="1"/>
    </xf>
    <xf numFmtId="0" fontId="6" fillId="0" borderId="14" xfId="0" applyFont="1" applyFill="1" applyBorder="1" applyAlignment="1">
      <alignment vertical="center" wrapText="1"/>
    </xf>
    <xf numFmtId="194" fontId="6" fillId="0" borderId="13" xfId="0" applyNumberFormat="1" applyFont="1" applyFill="1" applyBorder="1" applyAlignment="1">
      <alignment horizontal="center" vertical="center" wrapText="1"/>
    </xf>
    <xf numFmtId="190" fontId="6" fillId="0" borderId="11" xfId="0" applyNumberFormat="1" applyFont="1" applyFill="1" applyBorder="1" applyAlignment="1">
      <alignment horizontal="center" vertical="center" wrapText="1"/>
    </xf>
    <xf numFmtId="0" fontId="0" fillId="0" borderId="0" xfId="0" applyFont="1" applyFill="1" applyAlignment="1">
      <alignment horizontal="center"/>
    </xf>
    <xf numFmtId="0" fontId="10" fillId="0" borderId="11" xfId="0" applyFont="1" applyBorder="1" applyAlignment="1">
      <alignment vertical="center" wrapText="1"/>
    </xf>
    <xf numFmtId="0" fontId="1" fillId="0" borderId="11" xfId="50" applyFont="1" applyFill="1" applyBorder="1" applyAlignment="1">
      <alignment horizontal="left" vertical="center" wrapText="1"/>
      <protection/>
    </xf>
    <xf numFmtId="194" fontId="1" fillId="0" borderId="11" xfId="49" applyNumberFormat="1" applyFont="1" applyFill="1" applyBorder="1" applyAlignment="1">
      <alignment horizontal="left" vertical="center" wrapText="1"/>
      <protection/>
    </xf>
    <xf numFmtId="194" fontId="1" fillId="0" borderId="13" xfId="49" applyNumberFormat="1" applyFont="1" applyFill="1" applyBorder="1" applyAlignment="1">
      <alignment horizontal="left" vertical="center" wrapText="1"/>
      <protection/>
    </xf>
    <xf numFmtId="194" fontId="10" fillId="0" borderId="11" xfId="0" applyNumberFormat="1" applyFont="1" applyFill="1" applyBorder="1" applyAlignment="1">
      <alignment horizontal="center" vertical="center" wrapText="1"/>
    </xf>
    <xf numFmtId="195" fontId="6" fillId="0" borderId="11" xfId="0" applyNumberFormat="1" applyFont="1" applyFill="1" applyBorder="1" applyAlignment="1">
      <alignment horizontal="center" vertical="center" wrapText="1"/>
    </xf>
    <xf numFmtId="0" fontId="6" fillId="0" borderId="11" xfId="0" applyFont="1" applyFill="1" applyBorder="1" applyAlignment="1">
      <alignment horizontal="right" vertical="center" wrapText="1"/>
    </xf>
    <xf numFmtId="0" fontId="6" fillId="0" borderId="11" xfId="0" applyFont="1" applyFill="1" applyBorder="1" applyAlignment="1">
      <alignment horizontal="left" vertical="top" wrapText="1"/>
    </xf>
    <xf numFmtId="0" fontId="0" fillId="0" borderId="0" xfId="0" applyFont="1" applyFill="1" applyAlignment="1">
      <alignment horizontal="center" vertical="center" wrapText="1"/>
    </xf>
    <xf numFmtId="0" fontId="1" fillId="0" borderId="11" xfId="0" applyFont="1" applyFill="1" applyBorder="1" applyAlignment="1">
      <alignment wrapText="1"/>
    </xf>
    <xf numFmtId="0" fontId="6" fillId="0" borderId="11" xfId="0" applyFont="1" applyFill="1" applyBorder="1" applyAlignment="1">
      <alignment horizontal="center"/>
    </xf>
    <xf numFmtId="0" fontId="10" fillId="0" borderId="16" xfId="0" applyFont="1" applyFill="1" applyBorder="1" applyAlignment="1">
      <alignment horizontal="center" vertical="center" wrapText="1"/>
    </xf>
    <xf numFmtId="0" fontId="6" fillId="0" borderId="11" xfId="41" applyFont="1" applyFill="1" applyBorder="1" applyAlignment="1">
      <alignment horizontal="center" vertical="center" wrapText="1"/>
      <protection/>
    </xf>
    <xf numFmtId="0" fontId="6" fillId="0" borderId="11" xfId="0" applyFont="1" applyBorder="1" applyAlignment="1">
      <alignment/>
    </xf>
    <xf numFmtId="203" fontId="10" fillId="0" borderId="13"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10" fillId="0" borderId="11" xfId="0" applyFont="1" applyFill="1" applyBorder="1" applyAlignment="1">
      <alignment horizontal="left" vertical="center" wrapText="1"/>
    </xf>
    <xf numFmtId="203" fontId="10" fillId="0" borderId="11" xfId="0" applyNumberFormat="1" applyFont="1" applyFill="1" applyBorder="1" applyAlignment="1">
      <alignment horizontal="center" vertical="center" wrapText="1"/>
    </xf>
    <xf numFmtId="203" fontId="10" fillId="0" borderId="11" xfId="0" applyNumberFormat="1" applyFont="1" applyFill="1" applyBorder="1" applyAlignment="1">
      <alignment horizontal="center" vertical="center"/>
    </xf>
    <xf numFmtId="0" fontId="1" fillId="0" borderId="11" xfId="0" applyFont="1" applyFill="1" applyBorder="1" applyAlignment="1">
      <alignment horizontal="left" vertical="center" wrapText="1" shrinkToFit="1"/>
    </xf>
    <xf numFmtId="202" fontId="1" fillId="0" borderId="11" xfId="0" applyNumberFormat="1" applyFont="1" applyFill="1" applyBorder="1" applyAlignment="1">
      <alignment horizontal="center" vertical="center" wrapText="1"/>
    </xf>
    <xf numFmtId="0" fontId="10" fillId="0" borderId="15" xfId="0" applyFont="1" applyFill="1" applyBorder="1" applyAlignment="1">
      <alignment horizontal="left" vertical="center"/>
    </xf>
    <xf numFmtId="0" fontId="10" fillId="0" borderId="17" xfId="0" applyFont="1" applyFill="1" applyBorder="1" applyAlignment="1">
      <alignment horizontal="center" vertical="center" wrapText="1"/>
    </xf>
    <xf numFmtId="0" fontId="10" fillId="0" borderId="11" xfId="0" applyFont="1" applyFill="1" applyBorder="1" applyAlignment="1">
      <alignment vertical="center"/>
    </xf>
    <xf numFmtId="0" fontId="24" fillId="0" borderId="0" xfId="0" applyFont="1" applyFill="1" applyAlignment="1">
      <alignment/>
    </xf>
    <xf numFmtId="0" fontId="6" fillId="0" borderId="11" xfId="0" applyFont="1" applyFill="1" applyBorder="1" applyAlignment="1">
      <alignment vertical="center"/>
    </xf>
    <xf numFmtId="0" fontId="2" fillId="0" borderId="0" xfId="0" applyFont="1" applyFill="1" applyAlignment="1">
      <alignment/>
    </xf>
    <xf numFmtId="197" fontId="10" fillId="0" borderId="11" xfId="0" applyNumberFormat="1" applyFont="1" applyFill="1" applyBorder="1" applyAlignment="1">
      <alignment horizontal="center" vertical="center" wrapText="1"/>
    </xf>
    <xf numFmtId="197" fontId="0" fillId="0" borderId="0" xfId="0" applyNumberFormat="1" applyFont="1" applyFill="1" applyAlignment="1">
      <alignment/>
    </xf>
    <xf numFmtId="0" fontId="10" fillId="0" borderId="11" xfId="0" applyFont="1" applyFill="1" applyBorder="1" applyAlignment="1">
      <alignment horizontal="left" vertical="center"/>
    </xf>
    <xf numFmtId="0" fontId="1" fillId="0" borderId="13" xfId="44" applyFont="1" applyFill="1" applyBorder="1" applyAlignment="1">
      <alignment horizontal="left" vertical="center" wrapText="1"/>
      <protection/>
    </xf>
    <xf numFmtId="202" fontId="7"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194" fontId="10" fillId="0" borderId="11" xfId="0" applyNumberFormat="1" applyFont="1" applyFill="1" applyBorder="1" applyAlignment="1">
      <alignment horizontal="center" vertical="center"/>
    </xf>
    <xf numFmtId="0" fontId="9" fillId="0" borderId="11" xfId="42" applyFont="1" applyFill="1" applyBorder="1" applyAlignment="1">
      <alignment horizontal="left" vertical="center" wrapText="1"/>
      <protection/>
    </xf>
    <xf numFmtId="194" fontId="6" fillId="0" borderId="11" xfId="0" applyNumberFormat="1" applyFont="1" applyFill="1" applyBorder="1" applyAlignment="1">
      <alignment horizontal="left" vertical="center" wrapText="1"/>
    </xf>
    <xf numFmtId="0" fontId="0" fillId="0" borderId="11" xfId="0" applyBorder="1" applyAlignment="1">
      <alignment/>
    </xf>
    <xf numFmtId="0" fontId="6" fillId="0" borderId="15" xfId="0" applyNumberFormat="1" applyFont="1" applyFill="1" applyBorder="1" applyAlignment="1">
      <alignment vertical="center" wrapText="1" shrinkToFit="1"/>
    </xf>
    <xf numFmtId="0" fontId="6"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0" xfId="0" applyFont="1" applyBorder="1" applyAlignment="1">
      <alignment horizontal="left" vertical="center" wrapText="1"/>
    </xf>
    <xf numFmtId="0" fontId="6" fillId="0" borderId="11" xfId="0" applyFont="1" applyBorder="1" applyAlignment="1">
      <alignment horizontal="center" vertical="center" wrapText="1"/>
    </xf>
    <xf numFmtId="0" fontId="4" fillId="0" borderId="10" xfId="0" applyFont="1" applyBorder="1" applyAlignment="1">
      <alignment horizontal="left" vertical="top"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10" xfId="0" applyFont="1" applyBorder="1" applyAlignment="1">
      <alignment horizontal="left" vertical="center"/>
    </xf>
    <xf numFmtId="0" fontId="3" fillId="0" borderId="10"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197" fontId="6" fillId="0" borderId="1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10" xfId="0" applyFont="1" applyBorder="1" applyAlignment="1">
      <alignment horizontal="left" vertical="center" wrapText="1"/>
    </xf>
    <xf numFmtId="0" fontId="6" fillId="0" borderId="11" xfId="0"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e鯪9Y_x000B_" xfId="33"/>
    <cellStyle name="Percent" xfId="34"/>
    <cellStyle name="标题" xfId="35"/>
    <cellStyle name="标题 1" xfId="36"/>
    <cellStyle name="标题 2" xfId="37"/>
    <cellStyle name="标题 3" xfId="38"/>
    <cellStyle name="标题 4" xfId="39"/>
    <cellStyle name="差" xfId="40"/>
    <cellStyle name="常规_“十二五”规划附表附表" xfId="41"/>
    <cellStyle name="常规_Sheet1" xfId="42"/>
    <cellStyle name="常规_Sheet1_1" xfId="43"/>
    <cellStyle name="常规_广东省城乡水利防灾减灾工程建设责任人及项目建设情况统计表总表(new)2009" xfId="44"/>
    <cellStyle name="常规_续建_2_范（含储备）2011.9.1梅州市水利发展“十二五”规划成果表（范清宏）" xfId="45"/>
    <cellStyle name="常规_续建_3_范（含储备）2011.9.1梅州市水利发展“十二五”规划成果表（范清宏）" xfId="46"/>
    <cellStyle name="常规_续建_5_范（含储备）2011.9.1梅州市水利发展“十二五”规划成果表（范清宏）" xfId="47"/>
    <cellStyle name="常规_续建_6_范（含储备）2011.9.1梅州市水利发展“十二五”规划成果表（范清宏）" xfId="48"/>
    <cellStyle name="常规_续建_7_范（含储备）2011.9.1梅州市水利发展“十二五”规划成果表（范清宏）" xfId="49"/>
    <cellStyle name="常规_续建_8_范（含储备）2011.9.1梅州市水利发展“十二五”规划成果表（范清宏）" xfId="50"/>
    <cellStyle name="常规_续建_9_范（含储备）2011.9.1梅州市水利发展“十二五”规划成果表（范清宏）"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5"/>
  <sheetViews>
    <sheetView zoomScalePageLayoutView="0" workbookViewId="0" topLeftCell="A1">
      <pane xSplit="2" ySplit="3" topLeftCell="C4" activePane="bottomRight" state="frozen"/>
      <selection pane="topLeft" activeCell="F96" sqref="F96"/>
      <selection pane="topRight" activeCell="F96" sqref="F96"/>
      <selection pane="bottomLeft" activeCell="F96" sqref="F96"/>
      <selection pane="bottomRight" activeCell="F14" sqref="F14"/>
    </sheetView>
  </sheetViews>
  <sheetFormatPr defaultColWidth="9.00390625" defaultRowHeight="14.25"/>
  <cols>
    <col min="1" max="1" width="4.00390625" style="54" customWidth="1"/>
    <col min="2" max="2" width="19.125" style="54" customWidth="1"/>
    <col min="3" max="3" width="6.25390625" style="54" customWidth="1"/>
    <col min="4" max="4" width="5.875" style="54" customWidth="1"/>
    <col min="5" max="5" width="14.125" style="54" customWidth="1"/>
    <col min="6" max="6" width="21.50390625" style="54" customWidth="1"/>
    <col min="7" max="7" width="6.50390625" style="54" customWidth="1"/>
    <col min="8" max="8" width="8.625" style="54" customWidth="1"/>
    <col min="9" max="9" width="8.875" style="54" customWidth="1"/>
    <col min="10" max="10" width="11.00390625" style="54" customWidth="1"/>
    <col min="11" max="11" width="8.50390625" style="54" customWidth="1"/>
    <col min="12" max="16384" width="9.00390625" style="54" customWidth="1"/>
  </cols>
  <sheetData>
    <row r="1" spans="1:11" ht="20.25" customHeight="1">
      <c r="A1" s="1" t="s">
        <v>2803</v>
      </c>
      <c r="B1" s="1"/>
      <c r="C1" s="1"/>
      <c r="D1" s="1"/>
      <c r="E1" s="1"/>
      <c r="F1" s="1"/>
      <c r="G1" s="1"/>
      <c r="H1" s="1"/>
      <c r="I1" s="1"/>
      <c r="J1" s="1"/>
      <c r="K1" s="1"/>
    </row>
    <row r="2" spans="1:11" ht="15.75" customHeight="1">
      <c r="A2" s="194" t="s">
        <v>1907</v>
      </c>
      <c r="B2" s="194" t="s">
        <v>1880</v>
      </c>
      <c r="C2" s="194" t="s">
        <v>1909</v>
      </c>
      <c r="D2" s="194" t="s">
        <v>840</v>
      </c>
      <c r="E2" s="194" t="s">
        <v>1883</v>
      </c>
      <c r="F2" s="194" t="s">
        <v>841</v>
      </c>
      <c r="G2" s="194" t="s">
        <v>1911</v>
      </c>
      <c r="H2" s="194" t="s">
        <v>1912</v>
      </c>
      <c r="I2" s="198" t="s">
        <v>709</v>
      </c>
      <c r="J2" s="194" t="s">
        <v>1914</v>
      </c>
      <c r="K2" s="194" t="s">
        <v>1915</v>
      </c>
    </row>
    <row r="3" spans="1:11" ht="24" customHeight="1">
      <c r="A3" s="194"/>
      <c r="B3" s="194"/>
      <c r="C3" s="194"/>
      <c r="D3" s="194"/>
      <c r="E3" s="194"/>
      <c r="F3" s="194"/>
      <c r="G3" s="194"/>
      <c r="H3" s="194"/>
      <c r="I3" s="199"/>
      <c r="J3" s="194"/>
      <c r="K3" s="194"/>
    </row>
    <row r="4" spans="1:11" s="132" customFormat="1" ht="24" customHeight="1">
      <c r="A4" s="195" t="s">
        <v>42</v>
      </c>
      <c r="B4" s="196"/>
      <c r="C4" s="133"/>
      <c r="D4" s="134"/>
      <c r="E4" s="134"/>
      <c r="F4" s="134"/>
      <c r="G4" s="134"/>
      <c r="H4" s="136">
        <f>SUM(H5,H7,H11,H25)</f>
        <v>3068.0499999999997</v>
      </c>
      <c r="I4" s="137">
        <f>SUM(I5,I7,I11,I25)</f>
        <v>797</v>
      </c>
      <c r="J4" s="138">
        <f>SUM(J5,J7,J11,J25)</f>
        <v>1550.475</v>
      </c>
      <c r="K4" s="135"/>
    </row>
    <row r="5" spans="1:11" s="132" customFormat="1" ht="24" customHeight="1">
      <c r="A5" s="195" t="s">
        <v>43</v>
      </c>
      <c r="B5" s="196"/>
      <c r="C5" s="197"/>
      <c r="D5" s="134"/>
      <c r="E5" s="134"/>
      <c r="F5" s="134"/>
      <c r="G5" s="134"/>
      <c r="H5" s="139">
        <f>SUM(H6)</f>
        <v>897</v>
      </c>
      <c r="I5" s="139">
        <f>SUM(I6)</f>
        <v>797</v>
      </c>
      <c r="J5" s="139">
        <f>SUM(J6)</f>
        <v>100</v>
      </c>
      <c r="K5" s="135"/>
    </row>
    <row r="6" spans="1:11" s="73" customFormat="1" ht="24" customHeight="1">
      <c r="A6" s="71">
        <v>1</v>
      </c>
      <c r="B6" s="72" t="s">
        <v>492</v>
      </c>
      <c r="C6" s="7" t="s">
        <v>728</v>
      </c>
      <c r="D6" s="7"/>
      <c r="E6" s="7" t="s">
        <v>3112</v>
      </c>
      <c r="F6" s="7" t="s">
        <v>486</v>
      </c>
      <c r="G6" s="7" t="s">
        <v>493</v>
      </c>
      <c r="H6" s="7">
        <v>897</v>
      </c>
      <c r="I6" s="7">
        <v>797</v>
      </c>
      <c r="J6" s="7">
        <v>100</v>
      </c>
      <c r="K6" s="7"/>
    </row>
    <row r="7" spans="1:11" s="132" customFormat="1" ht="24" customHeight="1">
      <c r="A7" s="195" t="s">
        <v>494</v>
      </c>
      <c r="B7" s="196"/>
      <c r="C7" s="197"/>
      <c r="D7" s="109"/>
      <c r="E7" s="109"/>
      <c r="F7" s="109"/>
      <c r="G7" s="109"/>
      <c r="H7" s="109">
        <f>SUM(H8:H10)</f>
        <v>67</v>
      </c>
      <c r="I7" s="109"/>
      <c r="J7" s="109">
        <f>SUM(J8:J10)</f>
        <v>67</v>
      </c>
      <c r="K7" s="109"/>
    </row>
    <row r="8" spans="1:11" s="73" customFormat="1" ht="29.25" customHeight="1">
      <c r="A8" s="7">
        <v>1</v>
      </c>
      <c r="B8" s="7" t="s">
        <v>495</v>
      </c>
      <c r="C8" s="7" t="s">
        <v>733</v>
      </c>
      <c r="D8" s="7" t="s">
        <v>1823</v>
      </c>
      <c r="E8" s="7" t="s">
        <v>746</v>
      </c>
      <c r="F8" s="7" t="s">
        <v>496</v>
      </c>
      <c r="G8" s="7"/>
      <c r="H8" s="7">
        <v>29</v>
      </c>
      <c r="I8" s="7"/>
      <c r="J8" s="7">
        <v>29</v>
      </c>
      <c r="K8" s="7"/>
    </row>
    <row r="9" spans="1:11" s="73" customFormat="1" ht="46.5" customHeight="1">
      <c r="A9" s="7">
        <v>2</v>
      </c>
      <c r="B9" s="7" t="s">
        <v>497</v>
      </c>
      <c r="C9" s="7" t="s">
        <v>1971</v>
      </c>
      <c r="D9" s="7" t="s">
        <v>1823</v>
      </c>
      <c r="E9" s="7" t="s">
        <v>3112</v>
      </c>
      <c r="F9" s="7" t="s">
        <v>498</v>
      </c>
      <c r="G9" s="7" t="s">
        <v>499</v>
      </c>
      <c r="H9" s="7">
        <v>29</v>
      </c>
      <c r="I9" s="7"/>
      <c r="J9" s="7">
        <v>29</v>
      </c>
      <c r="K9" s="7"/>
    </row>
    <row r="10" spans="1:11" s="40" customFormat="1" ht="45.75" customHeight="1">
      <c r="A10" s="7">
        <v>3</v>
      </c>
      <c r="B10" s="20" t="s">
        <v>1667</v>
      </c>
      <c r="C10" s="74" t="s">
        <v>738</v>
      </c>
      <c r="D10" s="7" t="s">
        <v>1462</v>
      </c>
      <c r="E10" s="7"/>
      <c r="F10" s="7" t="s">
        <v>1884</v>
      </c>
      <c r="G10" s="7"/>
      <c r="H10" s="28">
        <v>9</v>
      </c>
      <c r="I10" s="28"/>
      <c r="J10" s="42">
        <v>9</v>
      </c>
      <c r="K10" s="7"/>
    </row>
    <row r="11" spans="1:11" s="40" customFormat="1" ht="45.75" customHeight="1">
      <c r="A11" s="195" t="s">
        <v>1668</v>
      </c>
      <c r="B11" s="196"/>
      <c r="C11" s="197"/>
      <c r="D11" s="7"/>
      <c r="E11" s="7"/>
      <c r="F11" s="7"/>
      <c r="G11" s="7"/>
      <c r="H11" s="28">
        <f>SUM(H12:H24)</f>
        <v>1068.3999999999996</v>
      </c>
      <c r="I11" s="28"/>
      <c r="J11" s="28">
        <f>SUM(J12:J24)</f>
        <v>814.1999999999999</v>
      </c>
      <c r="K11" s="114"/>
    </row>
    <row r="12" spans="1:11" s="73" customFormat="1" ht="58.5" customHeight="1">
      <c r="A12" s="7">
        <v>1</v>
      </c>
      <c r="B12" s="7" t="s">
        <v>1669</v>
      </c>
      <c r="C12" s="7" t="s">
        <v>733</v>
      </c>
      <c r="D12" s="7" t="s">
        <v>1462</v>
      </c>
      <c r="E12" s="7" t="s">
        <v>3112</v>
      </c>
      <c r="F12" s="7" t="s">
        <v>496</v>
      </c>
      <c r="G12" s="7" t="s">
        <v>1044</v>
      </c>
      <c r="H12" s="7">
        <v>52</v>
      </c>
      <c r="I12" s="7"/>
      <c r="J12" s="7">
        <v>52</v>
      </c>
      <c r="K12" s="72"/>
    </row>
    <row r="13" spans="1:11" s="73" customFormat="1" ht="40.5" customHeight="1">
      <c r="A13" s="7">
        <v>2</v>
      </c>
      <c r="B13" s="7" t="s">
        <v>1373</v>
      </c>
      <c r="C13" s="7" t="s">
        <v>164</v>
      </c>
      <c r="D13" s="7" t="s">
        <v>1462</v>
      </c>
      <c r="E13" s="7" t="s">
        <v>3112</v>
      </c>
      <c r="F13" s="7" t="s">
        <v>1374</v>
      </c>
      <c r="G13" s="7"/>
      <c r="H13" s="7">
        <v>260</v>
      </c>
      <c r="I13" s="7"/>
      <c r="J13" s="7">
        <v>180</v>
      </c>
      <c r="K13" s="7"/>
    </row>
    <row r="14" spans="1:11" s="73" customFormat="1" ht="30" customHeight="1">
      <c r="A14" s="7">
        <v>3</v>
      </c>
      <c r="B14" s="7" t="s">
        <v>2279</v>
      </c>
      <c r="C14" s="7" t="s">
        <v>245</v>
      </c>
      <c r="D14" s="7" t="s">
        <v>1462</v>
      </c>
      <c r="E14" s="7" t="s">
        <v>1670</v>
      </c>
      <c r="F14" s="7" t="s">
        <v>2280</v>
      </c>
      <c r="G14" s="7" t="s">
        <v>1671</v>
      </c>
      <c r="H14" s="7">
        <v>230</v>
      </c>
      <c r="I14" s="7"/>
      <c r="J14" s="7">
        <v>180</v>
      </c>
      <c r="K14" s="7"/>
    </row>
    <row r="15" spans="1:11" s="73" customFormat="1" ht="29.25" customHeight="1">
      <c r="A15" s="7">
        <v>4</v>
      </c>
      <c r="B15" s="7" t="s">
        <v>1361</v>
      </c>
      <c r="C15" s="7" t="s">
        <v>246</v>
      </c>
      <c r="D15" s="7" t="s">
        <v>1462</v>
      </c>
      <c r="E15" s="7" t="s">
        <v>1513</v>
      </c>
      <c r="F15" s="7" t="s">
        <v>1821</v>
      </c>
      <c r="G15" s="7" t="s">
        <v>1893</v>
      </c>
      <c r="H15" s="7">
        <v>29.8</v>
      </c>
      <c r="I15" s="7"/>
      <c r="J15" s="7">
        <v>29.8</v>
      </c>
      <c r="K15" s="7"/>
    </row>
    <row r="16" spans="1:11" s="73" customFormat="1" ht="25.5" customHeight="1">
      <c r="A16" s="7">
        <v>5</v>
      </c>
      <c r="B16" s="7" t="s">
        <v>1822</v>
      </c>
      <c r="C16" s="7" t="s">
        <v>247</v>
      </c>
      <c r="D16" s="7" t="s">
        <v>1823</v>
      </c>
      <c r="E16" s="7" t="s">
        <v>1511</v>
      </c>
      <c r="F16" s="7" t="s">
        <v>1821</v>
      </c>
      <c r="G16" s="7" t="s">
        <v>463</v>
      </c>
      <c r="H16" s="7">
        <v>28.3</v>
      </c>
      <c r="I16" s="7"/>
      <c r="J16" s="7">
        <v>28.3</v>
      </c>
      <c r="K16" s="7"/>
    </row>
    <row r="17" spans="1:11" s="73" customFormat="1" ht="27" customHeight="1">
      <c r="A17" s="7">
        <v>6</v>
      </c>
      <c r="B17" s="7" t="s">
        <v>2867</v>
      </c>
      <c r="C17" s="7" t="s">
        <v>1545</v>
      </c>
      <c r="D17" s="7" t="s">
        <v>1823</v>
      </c>
      <c r="E17" s="7" t="s">
        <v>3112</v>
      </c>
      <c r="F17" s="7" t="s">
        <v>2868</v>
      </c>
      <c r="G17" s="7"/>
      <c r="H17" s="7">
        <v>28.4</v>
      </c>
      <c r="I17" s="7"/>
      <c r="J17" s="7">
        <v>28.4</v>
      </c>
      <c r="K17" s="7"/>
    </row>
    <row r="18" spans="1:11" s="73" customFormat="1" ht="27" customHeight="1">
      <c r="A18" s="7">
        <v>7</v>
      </c>
      <c r="B18" s="7" t="s">
        <v>2717</v>
      </c>
      <c r="C18" s="7" t="s">
        <v>291</v>
      </c>
      <c r="D18" s="7" t="s">
        <v>1823</v>
      </c>
      <c r="E18" s="7" t="s">
        <v>746</v>
      </c>
      <c r="F18" s="7" t="s">
        <v>292</v>
      </c>
      <c r="G18" s="7" t="s">
        <v>293</v>
      </c>
      <c r="H18" s="7">
        <v>1.4</v>
      </c>
      <c r="I18" s="7"/>
      <c r="J18" s="7">
        <v>1.4</v>
      </c>
      <c r="K18" s="7"/>
    </row>
    <row r="19" spans="1:11" s="73" customFormat="1" ht="27" customHeight="1">
      <c r="A19" s="7">
        <v>8</v>
      </c>
      <c r="B19" s="7" t="s">
        <v>2718</v>
      </c>
      <c r="C19" s="7" t="s">
        <v>291</v>
      </c>
      <c r="D19" s="7" t="s">
        <v>1823</v>
      </c>
      <c r="E19" s="7" t="s">
        <v>746</v>
      </c>
      <c r="F19" s="7" t="s">
        <v>292</v>
      </c>
      <c r="G19" s="7" t="s">
        <v>294</v>
      </c>
      <c r="H19" s="7">
        <v>2.1</v>
      </c>
      <c r="I19" s="7"/>
      <c r="J19" s="7">
        <v>2.1</v>
      </c>
      <c r="K19" s="7"/>
    </row>
    <row r="20" spans="1:11" s="73" customFormat="1" ht="27" customHeight="1">
      <c r="A20" s="7">
        <v>9</v>
      </c>
      <c r="B20" s="7" t="s">
        <v>2719</v>
      </c>
      <c r="C20" s="7" t="s">
        <v>295</v>
      </c>
      <c r="D20" s="7" t="s">
        <v>1823</v>
      </c>
      <c r="E20" s="7" t="s">
        <v>746</v>
      </c>
      <c r="F20" s="7" t="s">
        <v>292</v>
      </c>
      <c r="G20" s="7" t="s">
        <v>296</v>
      </c>
      <c r="H20" s="7">
        <v>6.3</v>
      </c>
      <c r="I20" s="7"/>
      <c r="J20" s="7">
        <v>6.3</v>
      </c>
      <c r="K20" s="7"/>
    </row>
    <row r="21" spans="1:11" s="73" customFormat="1" ht="27" customHeight="1">
      <c r="A21" s="7">
        <v>10</v>
      </c>
      <c r="B21" s="7" t="s">
        <v>2720</v>
      </c>
      <c r="C21" s="7" t="s">
        <v>295</v>
      </c>
      <c r="D21" s="7" t="s">
        <v>1823</v>
      </c>
      <c r="E21" s="7" t="s">
        <v>746</v>
      </c>
      <c r="F21" s="7" t="s">
        <v>292</v>
      </c>
      <c r="G21" s="7" t="s">
        <v>297</v>
      </c>
      <c r="H21" s="7">
        <v>4.55</v>
      </c>
      <c r="I21" s="7"/>
      <c r="J21" s="7">
        <v>4.55</v>
      </c>
      <c r="K21" s="7"/>
    </row>
    <row r="22" spans="1:11" s="73" customFormat="1" ht="27" customHeight="1">
      <c r="A22" s="7">
        <v>11</v>
      </c>
      <c r="B22" s="7" t="s">
        <v>2721</v>
      </c>
      <c r="C22" s="7" t="s">
        <v>291</v>
      </c>
      <c r="D22" s="7" t="s">
        <v>1823</v>
      </c>
      <c r="E22" s="7" t="s">
        <v>746</v>
      </c>
      <c r="F22" s="7" t="s">
        <v>292</v>
      </c>
      <c r="G22" s="7" t="s">
        <v>296</v>
      </c>
      <c r="H22" s="7">
        <v>6.3</v>
      </c>
      <c r="I22" s="7"/>
      <c r="J22" s="7">
        <v>6.3</v>
      </c>
      <c r="K22" s="7"/>
    </row>
    <row r="23" spans="1:11" s="73" customFormat="1" ht="27" customHeight="1">
      <c r="A23" s="7">
        <v>12</v>
      </c>
      <c r="B23" s="7" t="s">
        <v>2722</v>
      </c>
      <c r="C23" s="7" t="s">
        <v>291</v>
      </c>
      <c r="D23" s="7" t="s">
        <v>1823</v>
      </c>
      <c r="E23" s="7" t="s">
        <v>746</v>
      </c>
      <c r="F23" s="7" t="s">
        <v>292</v>
      </c>
      <c r="G23" s="7" t="s">
        <v>298</v>
      </c>
      <c r="H23" s="7">
        <v>5.25</v>
      </c>
      <c r="I23" s="7"/>
      <c r="J23" s="7">
        <v>5.25</v>
      </c>
      <c r="K23" s="7"/>
    </row>
    <row r="24" spans="1:11" s="73" customFormat="1" ht="27" customHeight="1">
      <c r="A24" s="7">
        <v>13</v>
      </c>
      <c r="B24" s="7" t="s">
        <v>2826</v>
      </c>
      <c r="C24" s="7" t="s">
        <v>741</v>
      </c>
      <c r="D24" s="7" t="s">
        <v>1823</v>
      </c>
      <c r="E24" s="7" t="s">
        <v>3112</v>
      </c>
      <c r="F24" s="7" t="s">
        <v>292</v>
      </c>
      <c r="G24" s="7"/>
      <c r="H24" s="7">
        <v>414</v>
      </c>
      <c r="I24" s="7"/>
      <c r="J24" s="7">
        <f>H24*0.7</f>
        <v>289.79999999999995</v>
      </c>
      <c r="K24" s="7"/>
    </row>
    <row r="25" spans="1:11" s="132" customFormat="1" ht="25.5" customHeight="1">
      <c r="A25" s="195" t="s">
        <v>1672</v>
      </c>
      <c r="B25" s="196"/>
      <c r="C25" s="197"/>
      <c r="D25" s="109"/>
      <c r="E25" s="109"/>
      <c r="F25" s="109"/>
      <c r="G25" s="109"/>
      <c r="H25" s="109">
        <f>SUM(H26:H35)</f>
        <v>1035.65</v>
      </c>
      <c r="I25" s="109"/>
      <c r="J25" s="109">
        <f>SUM(J26:J35)</f>
        <v>569.275</v>
      </c>
      <c r="K25" s="109"/>
    </row>
    <row r="26" spans="1:11" s="73" customFormat="1" ht="27" customHeight="1">
      <c r="A26" s="7">
        <v>1</v>
      </c>
      <c r="B26" s="7" t="s">
        <v>1679</v>
      </c>
      <c r="C26" s="7" t="s">
        <v>905</v>
      </c>
      <c r="D26" s="7" t="s">
        <v>290</v>
      </c>
      <c r="E26" s="7" t="s">
        <v>3112</v>
      </c>
      <c r="F26" s="7" t="s">
        <v>2557</v>
      </c>
      <c r="G26" s="7" t="s">
        <v>2558</v>
      </c>
      <c r="H26" s="7">
        <v>13.4</v>
      </c>
      <c r="I26" s="7"/>
      <c r="J26" s="7">
        <v>13.4</v>
      </c>
      <c r="K26" s="7"/>
    </row>
    <row r="27" spans="1:11" s="73" customFormat="1" ht="25.5" customHeight="1">
      <c r="A27" s="7">
        <v>2</v>
      </c>
      <c r="B27" s="7" t="s">
        <v>1363</v>
      </c>
      <c r="C27" s="7" t="s">
        <v>249</v>
      </c>
      <c r="D27" s="7" t="s">
        <v>1823</v>
      </c>
      <c r="E27" s="7" t="s">
        <v>44</v>
      </c>
      <c r="F27" s="7" t="s">
        <v>461</v>
      </c>
      <c r="G27" s="7" t="s">
        <v>1824</v>
      </c>
      <c r="H27" s="7">
        <v>202</v>
      </c>
      <c r="I27" s="7"/>
      <c r="J27" s="7">
        <v>102</v>
      </c>
      <c r="K27" s="7"/>
    </row>
    <row r="28" spans="1:11" s="73" customFormat="1" ht="25.5" customHeight="1">
      <c r="A28" s="7">
        <v>3</v>
      </c>
      <c r="B28" s="7" t="s">
        <v>1364</v>
      </c>
      <c r="C28" s="7" t="s">
        <v>250</v>
      </c>
      <c r="D28" s="7" t="s">
        <v>1823</v>
      </c>
      <c r="E28" s="7" t="s">
        <v>45</v>
      </c>
      <c r="F28" s="7" t="s">
        <v>2573</v>
      </c>
      <c r="G28" s="7" t="s">
        <v>2574</v>
      </c>
      <c r="H28" s="7">
        <v>40</v>
      </c>
      <c r="I28" s="7"/>
      <c r="J28" s="7">
        <f>H28*0.7</f>
        <v>28</v>
      </c>
      <c r="K28" s="7"/>
    </row>
    <row r="29" spans="1:11" s="73" customFormat="1" ht="25.5" customHeight="1">
      <c r="A29" s="7">
        <v>4</v>
      </c>
      <c r="B29" s="7" t="s">
        <v>1365</v>
      </c>
      <c r="C29" s="7" t="s">
        <v>251</v>
      </c>
      <c r="D29" s="7" t="s">
        <v>1823</v>
      </c>
      <c r="E29" s="7" t="s">
        <v>46</v>
      </c>
      <c r="F29" s="7" t="s">
        <v>2576</v>
      </c>
      <c r="G29" s="7" t="s">
        <v>2575</v>
      </c>
      <c r="H29" s="7">
        <v>207</v>
      </c>
      <c r="I29" s="7"/>
      <c r="J29" s="7">
        <v>107</v>
      </c>
      <c r="K29" s="7"/>
    </row>
    <row r="30" spans="1:11" s="73" customFormat="1" ht="39" customHeight="1">
      <c r="A30" s="7">
        <v>5</v>
      </c>
      <c r="B30" s="7" t="s">
        <v>1366</v>
      </c>
      <c r="C30" s="7" t="s">
        <v>251</v>
      </c>
      <c r="D30" s="7" t="s">
        <v>1823</v>
      </c>
      <c r="E30" s="7" t="s">
        <v>47</v>
      </c>
      <c r="F30" s="7" t="s">
        <v>2573</v>
      </c>
      <c r="G30" s="7" t="s">
        <v>2577</v>
      </c>
      <c r="H30" s="7">
        <v>270</v>
      </c>
      <c r="I30" s="7"/>
      <c r="J30" s="7">
        <v>170</v>
      </c>
      <c r="K30" s="72"/>
    </row>
    <row r="31" spans="1:11" s="73" customFormat="1" ht="25.5" customHeight="1">
      <c r="A31" s="7">
        <v>6</v>
      </c>
      <c r="B31" s="7" t="s">
        <v>1367</v>
      </c>
      <c r="C31" s="7" t="s">
        <v>248</v>
      </c>
      <c r="D31" s="7" t="s">
        <v>1823</v>
      </c>
      <c r="E31" s="7" t="s">
        <v>1512</v>
      </c>
      <c r="F31" s="7" t="s">
        <v>459</v>
      </c>
      <c r="G31" s="7" t="s">
        <v>252</v>
      </c>
      <c r="H31" s="7">
        <v>46</v>
      </c>
      <c r="I31" s="7"/>
      <c r="J31" s="7">
        <v>18.4</v>
      </c>
      <c r="K31" s="72"/>
    </row>
    <row r="32" spans="1:11" s="73" customFormat="1" ht="34.5" customHeight="1">
      <c r="A32" s="7">
        <v>7</v>
      </c>
      <c r="B32" s="7" t="s">
        <v>1368</v>
      </c>
      <c r="C32" s="7" t="s">
        <v>1545</v>
      </c>
      <c r="D32" s="7" t="s">
        <v>1823</v>
      </c>
      <c r="E32" s="7" t="s">
        <v>3112</v>
      </c>
      <c r="F32" s="7" t="s">
        <v>1358</v>
      </c>
      <c r="G32" s="7" t="s">
        <v>1359</v>
      </c>
      <c r="H32" s="7">
        <v>168</v>
      </c>
      <c r="I32" s="7"/>
      <c r="J32" s="7">
        <v>68</v>
      </c>
      <c r="K32" s="7"/>
    </row>
    <row r="33" spans="1:11" s="73" customFormat="1" ht="27" customHeight="1">
      <c r="A33" s="7">
        <v>8</v>
      </c>
      <c r="B33" s="7" t="s">
        <v>1680</v>
      </c>
      <c r="C33" s="7" t="s">
        <v>2723</v>
      </c>
      <c r="D33" s="7" t="s">
        <v>1823</v>
      </c>
      <c r="E33" s="7" t="s">
        <v>746</v>
      </c>
      <c r="F33" s="7" t="s">
        <v>2724</v>
      </c>
      <c r="G33" s="7" t="s">
        <v>1829</v>
      </c>
      <c r="H33" s="7">
        <v>29.96</v>
      </c>
      <c r="I33" s="7"/>
      <c r="J33" s="15">
        <f>H33*0.7</f>
        <v>20.971999999999998</v>
      </c>
      <c r="K33" s="7"/>
    </row>
    <row r="34" spans="1:11" s="73" customFormat="1" ht="27" customHeight="1">
      <c r="A34" s="7">
        <v>9</v>
      </c>
      <c r="B34" s="7" t="s">
        <v>1681</v>
      </c>
      <c r="C34" s="7" t="s">
        <v>2723</v>
      </c>
      <c r="D34" s="7" t="s">
        <v>1823</v>
      </c>
      <c r="E34" s="7" t="s">
        <v>746</v>
      </c>
      <c r="F34" s="71" t="s">
        <v>2725</v>
      </c>
      <c r="G34" s="7" t="s">
        <v>1834</v>
      </c>
      <c r="H34" s="7">
        <v>29.99</v>
      </c>
      <c r="I34" s="7"/>
      <c r="J34" s="15">
        <f>H34*0.7</f>
        <v>20.993</v>
      </c>
      <c r="K34" s="72"/>
    </row>
    <row r="35" spans="1:11" s="73" customFormat="1" ht="27" customHeight="1">
      <c r="A35" s="7">
        <v>10</v>
      </c>
      <c r="B35" s="7" t="s">
        <v>1362</v>
      </c>
      <c r="C35" s="7" t="s">
        <v>468</v>
      </c>
      <c r="D35" s="7" t="s">
        <v>1823</v>
      </c>
      <c r="E35" s="7" t="s">
        <v>746</v>
      </c>
      <c r="F35" s="7" t="s">
        <v>2725</v>
      </c>
      <c r="G35" s="7" t="s">
        <v>1834</v>
      </c>
      <c r="H35" s="7">
        <v>29.3</v>
      </c>
      <c r="I35" s="7"/>
      <c r="J35" s="15">
        <f>H35*0.7</f>
        <v>20.509999999999998</v>
      </c>
      <c r="K35" s="7"/>
    </row>
  </sheetData>
  <sheetProtection/>
  <mergeCells count="17">
    <mergeCell ref="A25:C25"/>
    <mergeCell ref="I2:I3"/>
    <mergeCell ref="A4:B4"/>
    <mergeCell ref="A5:C5"/>
    <mergeCell ref="A7:C7"/>
    <mergeCell ref="A11:C11"/>
    <mergeCell ref="C2:C3"/>
    <mergeCell ref="D2:D3"/>
    <mergeCell ref="E2:E3"/>
    <mergeCell ref="F2:F3"/>
    <mergeCell ref="A1:K1"/>
    <mergeCell ref="A2:A3"/>
    <mergeCell ref="B2:B3"/>
    <mergeCell ref="G2:G3"/>
    <mergeCell ref="J2:J3"/>
    <mergeCell ref="H2:H3"/>
    <mergeCell ref="K2:K3"/>
  </mergeCells>
  <dataValidations count="1">
    <dataValidation type="decimal" allowBlank="1" showInputMessage="1" showErrorMessage="1" sqref="H28">
      <formula1>0</formula1>
      <formula2>1000000000</formula2>
    </dataValidation>
  </dataValidation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0.xml><?xml version="1.0" encoding="utf-8"?>
<worksheet xmlns="http://schemas.openxmlformats.org/spreadsheetml/2006/main" xmlns:r="http://schemas.openxmlformats.org/officeDocument/2006/relationships">
  <dimension ref="A1:M30"/>
  <sheetViews>
    <sheetView zoomScalePageLayoutView="0" workbookViewId="0" topLeftCell="A16">
      <selection activeCell="G28" sqref="G28"/>
    </sheetView>
  </sheetViews>
  <sheetFormatPr defaultColWidth="9.00390625" defaultRowHeight="14.25"/>
  <cols>
    <col min="1" max="1" width="4.125" style="0" customWidth="1"/>
    <col min="2" max="2" width="6.375" style="0" customWidth="1"/>
    <col min="3" max="3" width="12.50390625" style="0" customWidth="1"/>
    <col min="4" max="4" width="7.375" style="0" customWidth="1"/>
    <col min="5" max="5" width="8.00390625" style="0" customWidth="1"/>
    <col min="6" max="6" width="7.375" style="0" customWidth="1"/>
    <col min="7" max="7" width="8.625" style="0" customWidth="1"/>
    <col min="8" max="8" width="14.50390625" style="0" customWidth="1"/>
    <col min="9" max="9" width="12.375" style="0" customWidth="1"/>
    <col min="10" max="10" width="9.50390625" style="0" bestFit="1" customWidth="1"/>
    <col min="11" max="11" width="7.125" style="0" customWidth="1"/>
    <col min="13" max="13" width="12.375" style="0" customWidth="1"/>
  </cols>
  <sheetData>
    <row r="1" spans="1:13" ht="31.5" customHeight="1">
      <c r="A1" s="217" t="s">
        <v>2513</v>
      </c>
      <c r="B1" s="217"/>
      <c r="C1" s="217"/>
      <c r="D1" s="217"/>
      <c r="E1" s="217"/>
      <c r="F1" s="217"/>
      <c r="G1" s="217"/>
      <c r="H1" s="217"/>
      <c r="I1" s="217"/>
      <c r="J1" s="217"/>
      <c r="K1" s="217"/>
      <c r="L1" s="217"/>
      <c r="M1" s="217"/>
    </row>
    <row r="2" spans="1:13" ht="34.5" customHeight="1">
      <c r="A2" s="31" t="s">
        <v>1907</v>
      </c>
      <c r="B2" s="31" t="s">
        <v>713</v>
      </c>
      <c r="C2" s="31" t="s">
        <v>352</v>
      </c>
      <c r="D2" s="31" t="s">
        <v>1909</v>
      </c>
      <c r="E2" s="31" t="s">
        <v>1433</v>
      </c>
      <c r="F2" s="31" t="s">
        <v>353</v>
      </c>
      <c r="G2" s="31" t="s">
        <v>354</v>
      </c>
      <c r="H2" s="31" t="s">
        <v>355</v>
      </c>
      <c r="I2" s="31" t="s">
        <v>1911</v>
      </c>
      <c r="J2" s="31" t="s">
        <v>1912</v>
      </c>
      <c r="K2" s="31" t="s">
        <v>707</v>
      </c>
      <c r="L2" s="31" t="s">
        <v>1914</v>
      </c>
      <c r="M2" s="3" t="s">
        <v>1915</v>
      </c>
    </row>
    <row r="3" spans="1:13" s="29" customFormat="1" ht="27.75" customHeight="1">
      <c r="A3" s="203" t="s">
        <v>1164</v>
      </c>
      <c r="B3" s="204"/>
      <c r="C3" s="205"/>
      <c r="D3" s="23"/>
      <c r="E3" s="23"/>
      <c r="F3" s="23"/>
      <c r="G3" s="23"/>
      <c r="H3" s="23"/>
      <c r="I3" s="23"/>
      <c r="J3" s="30">
        <f>SUM(J4,J11,J20)</f>
        <v>1362.77</v>
      </c>
      <c r="K3" s="30">
        <f>SUM(K4,K11,K20)</f>
        <v>50.3</v>
      </c>
      <c r="L3" s="30">
        <f>SUM(L4,L11,L20)</f>
        <v>712.293</v>
      </c>
      <c r="M3" s="23"/>
    </row>
    <row r="4" spans="1:13" s="10" customFormat="1" ht="31.5" customHeight="1">
      <c r="A4" s="203" t="s">
        <v>1165</v>
      </c>
      <c r="B4" s="204"/>
      <c r="C4" s="205"/>
      <c r="D4" s="23"/>
      <c r="E4" s="23"/>
      <c r="F4" s="23"/>
      <c r="G4" s="23"/>
      <c r="H4" s="23"/>
      <c r="I4" s="23"/>
      <c r="J4" s="30">
        <f>SUM(J5:J10)</f>
        <v>374.44</v>
      </c>
      <c r="K4" s="30">
        <f>SUM(K5:K10)</f>
        <v>50.3</v>
      </c>
      <c r="L4" s="30">
        <f>SUM(L5:L10)</f>
        <v>319.14</v>
      </c>
      <c r="M4" s="23"/>
    </row>
    <row r="5" spans="1:13" s="37" customFormat="1" ht="46.5" customHeight="1">
      <c r="A5" s="7">
        <v>1</v>
      </c>
      <c r="B5" s="7"/>
      <c r="C5" s="7" t="s">
        <v>1166</v>
      </c>
      <c r="D5" s="7" t="s">
        <v>733</v>
      </c>
      <c r="E5" s="7" t="s">
        <v>743</v>
      </c>
      <c r="F5" s="7" t="s">
        <v>1167</v>
      </c>
      <c r="G5" s="7" t="s">
        <v>2903</v>
      </c>
      <c r="H5" s="7" t="s">
        <v>1168</v>
      </c>
      <c r="I5" s="7"/>
      <c r="J5" s="28">
        <v>60</v>
      </c>
      <c r="K5" s="28"/>
      <c r="L5" s="28">
        <v>60</v>
      </c>
      <c r="M5" s="7" t="s">
        <v>1169</v>
      </c>
    </row>
    <row r="6" spans="1:13" s="51" customFormat="1" ht="51" customHeight="1">
      <c r="A6" s="7">
        <v>2</v>
      </c>
      <c r="B6" s="7"/>
      <c r="C6" s="7" t="s">
        <v>1172</v>
      </c>
      <c r="D6" s="7" t="s">
        <v>3073</v>
      </c>
      <c r="E6" s="7" t="s">
        <v>743</v>
      </c>
      <c r="F6" s="7" t="s">
        <v>289</v>
      </c>
      <c r="G6" s="7" t="s">
        <v>744</v>
      </c>
      <c r="H6" s="7" t="s">
        <v>1168</v>
      </c>
      <c r="I6" s="7" t="s">
        <v>1173</v>
      </c>
      <c r="J6" s="28">
        <v>66.44</v>
      </c>
      <c r="K6" s="28">
        <v>50.3</v>
      </c>
      <c r="L6" s="28">
        <v>11.14</v>
      </c>
      <c r="M6" s="7" t="s">
        <v>1</v>
      </c>
    </row>
    <row r="7" spans="1:13" s="37" customFormat="1" ht="48" customHeight="1">
      <c r="A7" s="7">
        <v>3</v>
      </c>
      <c r="B7" s="7"/>
      <c r="C7" s="7" t="s">
        <v>0</v>
      </c>
      <c r="D7" s="7" t="s">
        <v>3117</v>
      </c>
      <c r="E7" s="7" t="s">
        <v>743</v>
      </c>
      <c r="F7" s="7"/>
      <c r="G7" s="7" t="s">
        <v>833</v>
      </c>
      <c r="H7" s="7" t="s">
        <v>1174</v>
      </c>
      <c r="I7" s="7" t="s">
        <v>425</v>
      </c>
      <c r="J7" s="28">
        <v>64</v>
      </c>
      <c r="K7" s="28"/>
      <c r="L7" s="28">
        <v>64</v>
      </c>
      <c r="M7" s="7" t="s">
        <v>1169</v>
      </c>
    </row>
    <row r="8" spans="1:13" s="37" customFormat="1" ht="51.75" customHeight="1">
      <c r="A8" s="7">
        <v>4</v>
      </c>
      <c r="B8" s="7"/>
      <c r="C8" s="7" t="s">
        <v>1666</v>
      </c>
      <c r="D8" s="7" t="s">
        <v>3</v>
      </c>
      <c r="E8" s="7" t="s">
        <v>743</v>
      </c>
      <c r="F8" s="7" t="s">
        <v>4</v>
      </c>
      <c r="G8" s="7" t="s">
        <v>833</v>
      </c>
      <c r="H8" s="106" t="s">
        <v>1175</v>
      </c>
      <c r="I8" s="106"/>
      <c r="J8" s="15">
        <v>60</v>
      </c>
      <c r="K8" s="7"/>
      <c r="L8" s="15">
        <v>60</v>
      </c>
      <c r="M8" s="7" t="s">
        <v>2</v>
      </c>
    </row>
    <row r="9" spans="1:13" s="37" customFormat="1" ht="47.25" customHeight="1">
      <c r="A9" s="7">
        <v>5</v>
      </c>
      <c r="B9" s="7"/>
      <c r="C9" s="7" t="s">
        <v>1170</v>
      </c>
      <c r="D9" s="7" t="s">
        <v>3111</v>
      </c>
      <c r="E9" s="7" t="s">
        <v>743</v>
      </c>
      <c r="F9" s="7" t="s">
        <v>1167</v>
      </c>
      <c r="G9" s="7" t="s">
        <v>1462</v>
      </c>
      <c r="H9" s="7" t="s">
        <v>1168</v>
      </c>
      <c r="I9" s="7"/>
      <c r="J9" s="28">
        <v>60</v>
      </c>
      <c r="K9" s="28"/>
      <c r="L9" s="28">
        <v>60</v>
      </c>
      <c r="M9" s="7" t="s">
        <v>1169</v>
      </c>
    </row>
    <row r="10" spans="1:13" s="37" customFormat="1" ht="51.75" customHeight="1">
      <c r="A10" s="7">
        <v>6</v>
      </c>
      <c r="B10" s="7"/>
      <c r="C10" s="7" t="s">
        <v>5</v>
      </c>
      <c r="D10" s="7" t="s">
        <v>741</v>
      </c>
      <c r="E10" s="7" t="s">
        <v>743</v>
      </c>
      <c r="F10" s="7" t="s">
        <v>743</v>
      </c>
      <c r="G10" s="7" t="s">
        <v>833</v>
      </c>
      <c r="H10" s="7" t="s">
        <v>1174</v>
      </c>
      <c r="I10" s="7"/>
      <c r="J10" s="28">
        <v>64</v>
      </c>
      <c r="K10" s="28"/>
      <c r="L10" s="28">
        <v>64</v>
      </c>
      <c r="M10" s="7" t="s">
        <v>1169</v>
      </c>
    </row>
    <row r="11" spans="1:13" s="10" customFormat="1" ht="31.5" customHeight="1">
      <c r="A11" s="203" t="s">
        <v>356</v>
      </c>
      <c r="B11" s="204"/>
      <c r="C11" s="205"/>
      <c r="D11" s="23"/>
      <c r="E11" s="23"/>
      <c r="F11" s="23"/>
      <c r="G11" s="23"/>
      <c r="H11" s="23"/>
      <c r="I11" s="23"/>
      <c r="J11" s="30">
        <f>SUM(J12:J19)</f>
        <v>255</v>
      </c>
      <c r="K11" s="30"/>
      <c r="L11" s="30">
        <f>SUM(L12:L19)</f>
        <v>178.5</v>
      </c>
      <c r="M11" s="23"/>
    </row>
    <row r="12" spans="1:13" s="37" customFormat="1" ht="33.75" customHeight="1">
      <c r="A12" s="7">
        <v>1</v>
      </c>
      <c r="B12" s="7" t="s">
        <v>1171</v>
      </c>
      <c r="C12" s="7" t="s">
        <v>1176</v>
      </c>
      <c r="D12" s="7" t="s">
        <v>742</v>
      </c>
      <c r="E12" s="7" t="s">
        <v>743</v>
      </c>
      <c r="F12" s="7" t="s">
        <v>289</v>
      </c>
      <c r="G12" s="7" t="s">
        <v>2001</v>
      </c>
      <c r="H12" s="106" t="s">
        <v>1392</v>
      </c>
      <c r="I12" s="106" t="s">
        <v>2537</v>
      </c>
      <c r="J12" s="28">
        <v>15</v>
      </c>
      <c r="K12" s="28"/>
      <c r="L12" s="28">
        <f aca="true" t="shared" si="0" ref="L12:L19">J12*0.7</f>
        <v>10.5</v>
      </c>
      <c r="M12" s="7"/>
    </row>
    <row r="13" spans="1:13" s="37" customFormat="1" ht="52.5" customHeight="1">
      <c r="A13" s="7">
        <v>2</v>
      </c>
      <c r="B13" s="7" t="s">
        <v>1171</v>
      </c>
      <c r="C13" s="7" t="s">
        <v>163</v>
      </c>
      <c r="D13" s="7" t="s">
        <v>733</v>
      </c>
      <c r="E13" s="7" t="s">
        <v>743</v>
      </c>
      <c r="F13" s="7" t="s">
        <v>743</v>
      </c>
      <c r="G13" s="7" t="s">
        <v>833</v>
      </c>
      <c r="H13" s="7" t="s">
        <v>1175</v>
      </c>
      <c r="I13" s="7"/>
      <c r="J13" s="7">
        <v>45</v>
      </c>
      <c r="K13" s="7"/>
      <c r="L13" s="28">
        <f t="shared" si="0"/>
        <v>31.499999999999996</v>
      </c>
      <c r="M13" s="7"/>
    </row>
    <row r="14" spans="1:13" s="37" customFormat="1" ht="39.75" customHeight="1">
      <c r="A14" s="7">
        <v>3</v>
      </c>
      <c r="B14" s="7" t="s">
        <v>1171</v>
      </c>
      <c r="C14" s="7" t="s">
        <v>158</v>
      </c>
      <c r="D14" s="7" t="s">
        <v>3073</v>
      </c>
      <c r="E14" s="7" t="s">
        <v>743</v>
      </c>
      <c r="F14" s="7" t="s">
        <v>743</v>
      </c>
      <c r="G14" s="7" t="s">
        <v>833</v>
      </c>
      <c r="H14" s="7" t="s">
        <v>1175</v>
      </c>
      <c r="I14" s="7"/>
      <c r="J14" s="7">
        <v>35</v>
      </c>
      <c r="K14" s="7"/>
      <c r="L14" s="28">
        <f t="shared" si="0"/>
        <v>24.5</v>
      </c>
      <c r="M14" s="7"/>
    </row>
    <row r="15" spans="1:13" s="37" customFormat="1" ht="39" customHeight="1">
      <c r="A15" s="7">
        <v>4</v>
      </c>
      <c r="B15" s="7" t="s">
        <v>1171</v>
      </c>
      <c r="C15" s="7" t="s">
        <v>160</v>
      </c>
      <c r="D15" s="7" t="s">
        <v>3117</v>
      </c>
      <c r="E15" s="7" t="s">
        <v>743</v>
      </c>
      <c r="F15" s="7" t="s">
        <v>743</v>
      </c>
      <c r="G15" s="7" t="s">
        <v>833</v>
      </c>
      <c r="H15" s="7" t="s">
        <v>1175</v>
      </c>
      <c r="I15" s="7"/>
      <c r="J15" s="7">
        <v>30</v>
      </c>
      <c r="K15" s="7"/>
      <c r="L15" s="28">
        <f t="shared" si="0"/>
        <v>21</v>
      </c>
      <c r="M15" s="7"/>
    </row>
    <row r="16" spans="1:13" s="37" customFormat="1" ht="38.25" customHeight="1">
      <c r="A16" s="7">
        <v>5</v>
      </c>
      <c r="B16" s="7" t="s">
        <v>1171</v>
      </c>
      <c r="C16" s="7" t="s">
        <v>161</v>
      </c>
      <c r="D16" s="7" t="s">
        <v>1545</v>
      </c>
      <c r="E16" s="7" t="s">
        <v>743</v>
      </c>
      <c r="F16" s="7" t="s">
        <v>743</v>
      </c>
      <c r="G16" s="7" t="s">
        <v>833</v>
      </c>
      <c r="H16" s="7" t="s">
        <v>1175</v>
      </c>
      <c r="I16" s="7"/>
      <c r="J16" s="7">
        <v>25</v>
      </c>
      <c r="K16" s="7"/>
      <c r="L16" s="28">
        <f t="shared" si="0"/>
        <v>17.5</v>
      </c>
      <c r="M16" s="7"/>
    </row>
    <row r="17" spans="1:13" s="37" customFormat="1" ht="31.5" customHeight="1">
      <c r="A17" s="7">
        <v>6</v>
      </c>
      <c r="B17" s="7" t="s">
        <v>1171</v>
      </c>
      <c r="C17" s="7" t="s">
        <v>159</v>
      </c>
      <c r="D17" s="7" t="s">
        <v>3111</v>
      </c>
      <c r="E17" s="7" t="s">
        <v>743</v>
      </c>
      <c r="F17" s="7" t="s">
        <v>743</v>
      </c>
      <c r="G17" s="7" t="s">
        <v>833</v>
      </c>
      <c r="H17" s="7" t="s">
        <v>1175</v>
      </c>
      <c r="I17" s="7"/>
      <c r="J17" s="7">
        <v>26</v>
      </c>
      <c r="K17" s="7"/>
      <c r="L17" s="28">
        <f t="shared" si="0"/>
        <v>18.2</v>
      </c>
      <c r="M17" s="7"/>
    </row>
    <row r="18" spans="1:13" s="37" customFormat="1" ht="41.25" customHeight="1">
      <c r="A18" s="7">
        <v>7</v>
      </c>
      <c r="B18" s="7" t="s">
        <v>1171</v>
      </c>
      <c r="C18" s="7" t="s">
        <v>162</v>
      </c>
      <c r="D18" s="7" t="s">
        <v>1876</v>
      </c>
      <c r="E18" s="7" t="s">
        <v>29</v>
      </c>
      <c r="F18" s="7" t="s">
        <v>29</v>
      </c>
      <c r="G18" s="7" t="s">
        <v>833</v>
      </c>
      <c r="H18" s="7" t="s">
        <v>1175</v>
      </c>
      <c r="I18" s="7"/>
      <c r="J18" s="7">
        <v>34</v>
      </c>
      <c r="K18" s="7"/>
      <c r="L18" s="28">
        <f t="shared" si="0"/>
        <v>23.799999999999997</v>
      </c>
      <c r="M18" s="7"/>
    </row>
    <row r="19" spans="1:13" s="37" customFormat="1" ht="39.75" customHeight="1">
      <c r="A19" s="7">
        <v>8</v>
      </c>
      <c r="B19" s="7" t="s">
        <v>1171</v>
      </c>
      <c r="C19" s="7" t="s">
        <v>1177</v>
      </c>
      <c r="D19" s="7" t="s">
        <v>741</v>
      </c>
      <c r="E19" s="7" t="s">
        <v>743</v>
      </c>
      <c r="F19" s="7" t="s">
        <v>1878</v>
      </c>
      <c r="G19" s="7" t="s">
        <v>1462</v>
      </c>
      <c r="H19" s="7" t="s">
        <v>1178</v>
      </c>
      <c r="I19" s="7"/>
      <c r="J19" s="28">
        <v>45</v>
      </c>
      <c r="K19" s="28"/>
      <c r="L19" s="28">
        <f t="shared" si="0"/>
        <v>31.499999999999996</v>
      </c>
      <c r="M19" s="7"/>
    </row>
    <row r="20" spans="1:13" s="10" customFormat="1" ht="31.5" customHeight="1">
      <c r="A20" s="203" t="s">
        <v>1179</v>
      </c>
      <c r="B20" s="204"/>
      <c r="C20" s="205"/>
      <c r="D20" s="23"/>
      <c r="E20" s="23"/>
      <c r="F20" s="23"/>
      <c r="G20" s="23"/>
      <c r="H20" s="23"/>
      <c r="I20" s="23"/>
      <c r="J20" s="30">
        <f>SUM(J21:J30)</f>
        <v>733.33</v>
      </c>
      <c r="K20" s="30"/>
      <c r="L20" s="30">
        <f>SUM(L21:L30)</f>
        <v>214.653</v>
      </c>
      <c r="M20" s="23"/>
    </row>
    <row r="21" spans="1:13" s="37" customFormat="1" ht="39.75" customHeight="1">
      <c r="A21" s="7">
        <v>1</v>
      </c>
      <c r="B21" s="7"/>
      <c r="C21" s="7" t="s">
        <v>1180</v>
      </c>
      <c r="D21" s="7" t="s">
        <v>1799</v>
      </c>
      <c r="E21" s="7" t="s">
        <v>743</v>
      </c>
      <c r="F21" s="7" t="s">
        <v>2034</v>
      </c>
      <c r="G21" s="7" t="s">
        <v>744</v>
      </c>
      <c r="H21" s="7" t="s">
        <v>1175</v>
      </c>
      <c r="I21" s="7" t="s">
        <v>1181</v>
      </c>
      <c r="J21" s="28">
        <v>5</v>
      </c>
      <c r="K21" s="28"/>
      <c r="L21" s="28">
        <f>J21-0.7</f>
        <v>4.3</v>
      </c>
      <c r="M21" s="7"/>
    </row>
    <row r="22" spans="1:13" s="37" customFormat="1" ht="48" customHeight="1">
      <c r="A22" s="7">
        <v>2</v>
      </c>
      <c r="B22" s="7" t="s">
        <v>1171</v>
      </c>
      <c r="C22" s="7" t="s">
        <v>1182</v>
      </c>
      <c r="D22" s="7" t="s">
        <v>733</v>
      </c>
      <c r="E22" s="7" t="s">
        <v>743</v>
      </c>
      <c r="F22" s="7" t="s">
        <v>907</v>
      </c>
      <c r="G22" s="7" t="s">
        <v>486</v>
      </c>
      <c r="H22" s="7" t="s">
        <v>1183</v>
      </c>
      <c r="I22" s="7" t="s">
        <v>1184</v>
      </c>
      <c r="J22" s="28">
        <v>364</v>
      </c>
      <c r="K22" s="28"/>
      <c r="L22" s="28">
        <v>64</v>
      </c>
      <c r="M22" s="7"/>
    </row>
    <row r="23" spans="1:13" s="37" customFormat="1" ht="33" customHeight="1">
      <c r="A23" s="7">
        <v>3</v>
      </c>
      <c r="B23" s="7" t="s">
        <v>1171</v>
      </c>
      <c r="C23" s="7" t="s">
        <v>2483</v>
      </c>
      <c r="D23" s="7" t="s">
        <v>733</v>
      </c>
      <c r="E23" s="7" t="s">
        <v>743</v>
      </c>
      <c r="F23" s="7" t="s">
        <v>907</v>
      </c>
      <c r="G23" s="7" t="s">
        <v>469</v>
      </c>
      <c r="H23" s="7" t="s">
        <v>2484</v>
      </c>
      <c r="I23" s="7" t="s">
        <v>2485</v>
      </c>
      <c r="J23" s="28">
        <v>13</v>
      </c>
      <c r="K23" s="28"/>
      <c r="L23" s="28">
        <f>J23*0.7</f>
        <v>9.1</v>
      </c>
      <c r="M23" s="7"/>
    </row>
    <row r="24" spans="1:13" s="37" customFormat="1" ht="30.75" customHeight="1">
      <c r="A24" s="7">
        <v>4</v>
      </c>
      <c r="B24" s="7"/>
      <c r="C24" s="7" t="s">
        <v>1185</v>
      </c>
      <c r="D24" s="7" t="s">
        <v>1545</v>
      </c>
      <c r="E24" s="7" t="s">
        <v>743</v>
      </c>
      <c r="F24" s="7"/>
      <c r="G24" s="7" t="s">
        <v>469</v>
      </c>
      <c r="H24" s="7" t="s">
        <v>1186</v>
      </c>
      <c r="I24" s="7" t="s">
        <v>1187</v>
      </c>
      <c r="J24" s="28">
        <v>31.79</v>
      </c>
      <c r="K24" s="28"/>
      <c r="L24" s="28">
        <f>J24*0.7</f>
        <v>22.252999999999997</v>
      </c>
      <c r="M24" s="7"/>
    </row>
    <row r="25" spans="1:13" s="37" customFormat="1" ht="29.25" customHeight="1">
      <c r="A25" s="7">
        <v>5</v>
      </c>
      <c r="B25" s="7"/>
      <c r="C25" s="7" t="s">
        <v>1188</v>
      </c>
      <c r="D25" s="7" t="s">
        <v>3111</v>
      </c>
      <c r="E25" s="7" t="s">
        <v>743</v>
      </c>
      <c r="F25" s="7"/>
      <c r="G25" s="7" t="s">
        <v>744</v>
      </c>
      <c r="H25" s="7" t="s">
        <v>1189</v>
      </c>
      <c r="I25" s="7" t="s">
        <v>1190</v>
      </c>
      <c r="J25" s="28">
        <v>34</v>
      </c>
      <c r="K25" s="28"/>
      <c r="L25" s="28">
        <v>20.4</v>
      </c>
      <c r="M25" s="7"/>
    </row>
    <row r="26" spans="1:13" s="37" customFormat="1" ht="28.5" customHeight="1">
      <c r="A26" s="7">
        <v>6</v>
      </c>
      <c r="B26" s="7"/>
      <c r="C26" s="7" t="s">
        <v>1191</v>
      </c>
      <c r="D26" s="7" t="s">
        <v>3111</v>
      </c>
      <c r="E26" s="7" t="s">
        <v>743</v>
      </c>
      <c r="F26" s="7"/>
      <c r="G26" s="7" t="s">
        <v>744</v>
      </c>
      <c r="H26" s="7" t="s">
        <v>1192</v>
      </c>
      <c r="I26" s="7" t="s">
        <v>1193</v>
      </c>
      <c r="J26" s="28">
        <v>20.78</v>
      </c>
      <c r="K26" s="28"/>
      <c r="L26" s="28">
        <v>12.5</v>
      </c>
      <c r="M26" s="7"/>
    </row>
    <row r="27" spans="1:13" s="37" customFormat="1" ht="24">
      <c r="A27" s="7">
        <v>7</v>
      </c>
      <c r="B27" s="7"/>
      <c r="C27" s="7" t="s">
        <v>1194</v>
      </c>
      <c r="D27" s="7" t="s">
        <v>3111</v>
      </c>
      <c r="E27" s="7" t="s">
        <v>743</v>
      </c>
      <c r="F27" s="7"/>
      <c r="G27" s="7" t="s">
        <v>744</v>
      </c>
      <c r="H27" s="7" t="s">
        <v>1195</v>
      </c>
      <c r="I27" s="7" t="s">
        <v>1231</v>
      </c>
      <c r="J27" s="28">
        <v>129</v>
      </c>
      <c r="K27" s="28"/>
      <c r="L27" s="28">
        <v>29</v>
      </c>
      <c r="M27" s="7"/>
    </row>
    <row r="28" spans="1:13" s="37" customFormat="1" ht="30.75" customHeight="1">
      <c r="A28" s="7">
        <v>8</v>
      </c>
      <c r="B28" s="7" t="s">
        <v>27</v>
      </c>
      <c r="C28" s="7" t="s">
        <v>28</v>
      </c>
      <c r="D28" s="7" t="s">
        <v>1876</v>
      </c>
      <c r="E28" s="7" t="s">
        <v>29</v>
      </c>
      <c r="F28" s="7" t="s">
        <v>30</v>
      </c>
      <c r="G28" s="7" t="s">
        <v>833</v>
      </c>
      <c r="H28" s="7" t="s">
        <v>2481</v>
      </c>
      <c r="I28" s="7" t="s">
        <v>3075</v>
      </c>
      <c r="J28" s="28">
        <v>111</v>
      </c>
      <c r="K28" s="28"/>
      <c r="L28" s="28">
        <v>38</v>
      </c>
      <c r="M28" s="7"/>
    </row>
    <row r="29" spans="1:13" s="37" customFormat="1" ht="40.5" customHeight="1">
      <c r="A29" s="7">
        <v>9</v>
      </c>
      <c r="B29" s="7" t="s">
        <v>31</v>
      </c>
      <c r="C29" s="7" t="s">
        <v>32</v>
      </c>
      <c r="D29" s="7" t="s">
        <v>1876</v>
      </c>
      <c r="E29" s="7" t="s">
        <v>29</v>
      </c>
      <c r="F29" s="7" t="s">
        <v>30</v>
      </c>
      <c r="G29" s="7" t="s">
        <v>1441</v>
      </c>
      <c r="H29" s="7" t="s">
        <v>33</v>
      </c>
      <c r="I29" s="7" t="s">
        <v>2482</v>
      </c>
      <c r="J29" s="28">
        <v>9.36</v>
      </c>
      <c r="K29" s="28"/>
      <c r="L29" s="28">
        <v>5.6</v>
      </c>
      <c r="M29" s="7"/>
    </row>
    <row r="30" spans="1:13" s="37" customFormat="1" ht="60.75" customHeight="1">
      <c r="A30" s="7">
        <v>10</v>
      </c>
      <c r="B30" s="7" t="s">
        <v>34</v>
      </c>
      <c r="C30" s="7" t="s">
        <v>35</v>
      </c>
      <c r="D30" s="7" t="s">
        <v>1876</v>
      </c>
      <c r="E30" s="7" t="s">
        <v>29</v>
      </c>
      <c r="F30" s="7" t="s">
        <v>30</v>
      </c>
      <c r="G30" s="7" t="s">
        <v>833</v>
      </c>
      <c r="H30" s="7" t="s">
        <v>36</v>
      </c>
      <c r="I30" s="7" t="s">
        <v>37</v>
      </c>
      <c r="J30" s="28">
        <v>15.4</v>
      </c>
      <c r="K30" s="28"/>
      <c r="L30" s="28">
        <v>9.5</v>
      </c>
      <c r="M30" s="7"/>
    </row>
  </sheetData>
  <sheetProtection/>
  <mergeCells count="5">
    <mergeCell ref="A11:C11"/>
    <mergeCell ref="A20:C20"/>
    <mergeCell ref="A1:M1"/>
    <mergeCell ref="A3:C3"/>
    <mergeCell ref="A4:C4"/>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1.xml><?xml version="1.0" encoding="utf-8"?>
<worksheet xmlns="http://schemas.openxmlformats.org/spreadsheetml/2006/main" xmlns:r="http://schemas.openxmlformats.org/officeDocument/2006/relationships">
  <dimension ref="A1:J12"/>
  <sheetViews>
    <sheetView tabSelected="1" zoomScalePageLayoutView="0" workbookViewId="0" topLeftCell="A1">
      <pane xSplit="2" ySplit="3" topLeftCell="C10" activePane="bottomRight" state="frozen"/>
      <selection pane="topLeft" activeCell="F96" sqref="F96"/>
      <selection pane="topRight" activeCell="F96" sqref="F96"/>
      <selection pane="bottomLeft" activeCell="F96" sqref="F96"/>
      <selection pane="bottomRight" activeCell="J12" sqref="J12"/>
    </sheetView>
  </sheetViews>
  <sheetFormatPr defaultColWidth="9.00390625" defaultRowHeight="14.25"/>
  <cols>
    <col min="1" max="1" width="5.375" style="69" customWidth="1"/>
    <col min="2" max="3" width="11.875" style="69" customWidth="1"/>
    <col min="4" max="4" width="9.25390625" style="69" customWidth="1"/>
    <col min="5" max="5" width="9.75390625" style="69" customWidth="1"/>
    <col min="6" max="6" width="10.00390625" style="69" customWidth="1"/>
    <col min="7" max="7" width="13.375" style="69" customWidth="1"/>
    <col min="8" max="8" width="15.875" style="69" customWidth="1"/>
    <col min="9" max="9" width="11.75390625" style="69" customWidth="1"/>
    <col min="10" max="10" width="18.875" style="69" customWidth="1"/>
    <col min="11" max="16384" width="9.00390625" style="69" customWidth="1"/>
  </cols>
  <sheetData>
    <row r="1" spans="1:10" ht="48" customHeight="1">
      <c r="A1" s="1" t="s">
        <v>698</v>
      </c>
      <c r="B1" s="1"/>
      <c r="C1" s="1"/>
      <c r="D1" s="1"/>
      <c r="E1" s="1"/>
      <c r="F1" s="1"/>
      <c r="G1" s="1"/>
      <c r="H1" s="1"/>
      <c r="I1" s="1"/>
      <c r="J1" s="1"/>
    </row>
    <row r="2" spans="1:10" ht="48" customHeight="1">
      <c r="A2" s="7" t="s">
        <v>1907</v>
      </c>
      <c r="B2" s="7" t="s">
        <v>714</v>
      </c>
      <c r="C2" s="7" t="s">
        <v>715</v>
      </c>
      <c r="D2" s="7" t="s">
        <v>716</v>
      </c>
      <c r="E2" s="7" t="s">
        <v>717</v>
      </c>
      <c r="F2" s="7" t="s">
        <v>1923</v>
      </c>
      <c r="G2" s="7" t="s">
        <v>1924</v>
      </c>
      <c r="H2" s="7" t="s">
        <v>358</v>
      </c>
      <c r="I2" s="7" t="s">
        <v>1925</v>
      </c>
      <c r="J2" s="7" t="s">
        <v>1915</v>
      </c>
    </row>
    <row r="3" spans="1:10" s="127" customFormat="1" ht="39.75" customHeight="1">
      <c r="A3" s="195" t="s">
        <v>357</v>
      </c>
      <c r="B3" s="197"/>
      <c r="C3" s="109">
        <f aca="true" t="shared" si="0" ref="C3:H3">SUM(C4:C12)</f>
        <v>219</v>
      </c>
      <c r="D3" s="109">
        <f t="shared" si="0"/>
        <v>0</v>
      </c>
      <c r="E3" s="109">
        <f t="shared" si="0"/>
        <v>424</v>
      </c>
      <c r="F3" s="109">
        <f t="shared" si="0"/>
        <v>424</v>
      </c>
      <c r="G3" s="109">
        <f t="shared" si="0"/>
        <v>2178.3500000000004</v>
      </c>
      <c r="H3" s="109">
        <f t="shared" si="0"/>
        <v>1265.25</v>
      </c>
      <c r="I3" s="160">
        <v>600</v>
      </c>
      <c r="J3" s="109"/>
    </row>
    <row r="4" spans="1:10" ht="32.25" customHeight="1">
      <c r="A4" s="7">
        <v>1</v>
      </c>
      <c r="B4" s="7" t="s">
        <v>359</v>
      </c>
      <c r="C4" s="7">
        <v>0</v>
      </c>
      <c r="D4" s="7">
        <v>0</v>
      </c>
      <c r="E4" s="7">
        <v>4</v>
      </c>
      <c r="F4" s="7">
        <f>D4+E4</f>
        <v>4</v>
      </c>
      <c r="G4" s="7"/>
      <c r="H4" s="7">
        <v>74</v>
      </c>
      <c r="I4" s="15">
        <f aca="true" t="shared" si="1" ref="I4:I11">H4*0.6</f>
        <v>44.4</v>
      </c>
      <c r="J4" s="7" t="s">
        <v>360</v>
      </c>
    </row>
    <row r="5" spans="1:10" ht="32.25" customHeight="1">
      <c r="A5" s="7">
        <v>2</v>
      </c>
      <c r="B5" s="7" t="s">
        <v>742</v>
      </c>
      <c r="C5" s="7">
        <v>3</v>
      </c>
      <c r="D5" s="7">
        <v>0</v>
      </c>
      <c r="E5" s="7">
        <v>0</v>
      </c>
      <c r="F5" s="7">
        <f>D5+E5</f>
        <v>0</v>
      </c>
      <c r="G5" s="7">
        <v>7</v>
      </c>
      <c r="H5" s="7">
        <v>0</v>
      </c>
      <c r="I5" s="15">
        <f t="shared" si="1"/>
        <v>0</v>
      </c>
      <c r="J5" s="7"/>
    </row>
    <row r="6" spans="1:10" ht="32.25" customHeight="1">
      <c r="A6" s="7">
        <v>3</v>
      </c>
      <c r="B6" s="168" t="s">
        <v>733</v>
      </c>
      <c r="C6" s="168">
        <v>9</v>
      </c>
      <c r="D6" s="168">
        <v>0</v>
      </c>
      <c r="E6" s="168">
        <v>78</v>
      </c>
      <c r="F6" s="7">
        <f>D6+E6</f>
        <v>78</v>
      </c>
      <c r="G6" s="168">
        <v>22.59</v>
      </c>
      <c r="H6" s="168">
        <v>107.05</v>
      </c>
      <c r="I6" s="15">
        <f t="shared" si="1"/>
        <v>64.22999999999999</v>
      </c>
      <c r="J6" s="168"/>
    </row>
    <row r="7" spans="1:10" s="51" customFormat="1" ht="32.25" customHeight="1">
      <c r="A7" s="7">
        <v>4</v>
      </c>
      <c r="B7" s="7" t="s">
        <v>361</v>
      </c>
      <c r="C7" s="7">
        <v>8</v>
      </c>
      <c r="D7" s="7">
        <v>0</v>
      </c>
      <c r="E7" s="7">
        <v>104</v>
      </c>
      <c r="F7" s="7">
        <f>D7+E7</f>
        <v>104</v>
      </c>
      <c r="G7" s="7">
        <v>85</v>
      </c>
      <c r="H7" s="7">
        <v>231.14</v>
      </c>
      <c r="I7" s="15">
        <f t="shared" si="1"/>
        <v>138.684</v>
      </c>
      <c r="J7" s="7"/>
    </row>
    <row r="8" spans="1:10" ht="32.25" customHeight="1">
      <c r="A8" s="7">
        <v>5</v>
      </c>
      <c r="B8" s="7" t="s">
        <v>3117</v>
      </c>
      <c r="C8" s="7">
        <v>16</v>
      </c>
      <c r="D8" s="7">
        <v>0</v>
      </c>
      <c r="E8" s="7">
        <v>67</v>
      </c>
      <c r="F8" s="7">
        <f>D8+E8</f>
        <v>67</v>
      </c>
      <c r="G8" s="7">
        <v>35</v>
      </c>
      <c r="H8" s="7">
        <v>140.54</v>
      </c>
      <c r="I8" s="15">
        <f t="shared" si="1"/>
        <v>84.324</v>
      </c>
      <c r="J8" s="7"/>
    </row>
    <row r="9" spans="1:10" ht="32.25" customHeight="1">
      <c r="A9" s="7">
        <v>6</v>
      </c>
      <c r="B9" s="7" t="s">
        <v>1545</v>
      </c>
      <c r="C9" s="7">
        <v>0</v>
      </c>
      <c r="D9" s="7">
        <v>0</v>
      </c>
      <c r="E9" s="7">
        <v>63</v>
      </c>
      <c r="F9" s="7">
        <v>63</v>
      </c>
      <c r="G9" s="7"/>
      <c r="H9" s="15">
        <v>253.08</v>
      </c>
      <c r="I9" s="15">
        <f t="shared" si="1"/>
        <v>151.848</v>
      </c>
      <c r="J9" s="7"/>
    </row>
    <row r="10" spans="1:10" ht="32.25" customHeight="1">
      <c r="A10" s="7">
        <v>7</v>
      </c>
      <c r="B10" s="7" t="s">
        <v>3111</v>
      </c>
      <c r="C10" s="7">
        <v>7</v>
      </c>
      <c r="D10" s="7">
        <v>0</v>
      </c>
      <c r="E10" s="7">
        <v>6</v>
      </c>
      <c r="F10" s="7">
        <v>6</v>
      </c>
      <c r="G10" s="7">
        <v>450</v>
      </c>
      <c r="H10" s="7">
        <v>106.29</v>
      </c>
      <c r="I10" s="15">
        <f t="shared" si="1"/>
        <v>63.774</v>
      </c>
      <c r="J10" s="224" t="s">
        <v>3119</v>
      </c>
    </row>
    <row r="11" spans="1:10" ht="32.25" customHeight="1">
      <c r="A11" s="7">
        <v>8</v>
      </c>
      <c r="B11" s="7" t="s">
        <v>740</v>
      </c>
      <c r="C11" s="7">
        <v>146</v>
      </c>
      <c r="D11" s="7">
        <v>0</v>
      </c>
      <c r="E11" s="7">
        <v>34</v>
      </c>
      <c r="F11" s="7">
        <f>D11+E11</f>
        <v>34</v>
      </c>
      <c r="G11" s="7">
        <v>1425.5</v>
      </c>
      <c r="H11" s="7">
        <v>132.17</v>
      </c>
      <c r="I11" s="15">
        <f t="shared" si="1"/>
        <v>79.30199999999999</v>
      </c>
      <c r="J11" s="7"/>
    </row>
    <row r="12" spans="1:10" ht="32.25" customHeight="1">
      <c r="A12" s="7">
        <v>9</v>
      </c>
      <c r="B12" s="7" t="s">
        <v>1383</v>
      </c>
      <c r="C12" s="7">
        <v>30</v>
      </c>
      <c r="D12" s="7">
        <v>0</v>
      </c>
      <c r="E12" s="7">
        <v>68</v>
      </c>
      <c r="F12" s="7">
        <f>D12+E12</f>
        <v>68</v>
      </c>
      <c r="G12" s="7">
        <v>153.26</v>
      </c>
      <c r="H12" s="7">
        <v>220.98</v>
      </c>
      <c r="I12" s="15">
        <v>132.5</v>
      </c>
      <c r="J12" s="7"/>
    </row>
  </sheetData>
  <sheetProtection/>
  <mergeCells count="2">
    <mergeCell ref="A3:B3"/>
    <mergeCell ref="A1:J1"/>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2.xml><?xml version="1.0" encoding="utf-8"?>
<worksheet xmlns="http://schemas.openxmlformats.org/spreadsheetml/2006/main" xmlns:r="http://schemas.openxmlformats.org/officeDocument/2006/relationships">
  <dimension ref="A1:H20"/>
  <sheetViews>
    <sheetView zoomScalePageLayoutView="0" workbookViewId="0" topLeftCell="A1">
      <pane xSplit="4" ySplit="3" topLeftCell="E4" activePane="bottomRight" state="frozen"/>
      <selection pane="topLeft" activeCell="F96" sqref="F96"/>
      <selection pane="topRight" activeCell="F96" sqref="F96"/>
      <selection pane="bottomLeft" activeCell="F96" sqref="F96"/>
      <selection pane="bottomRight" activeCell="H7" sqref="H7:H9"/>
    </sheetView>
  </sheetViews>
  <sheetFormatPr defaultColWidth="9.00390625" defaultRowHeight="14.25"/>
  <cols>
    <col min="1" max="1" width="5.00390625" style="0" customWidth="1"/>
    <col min="2" max="2" width="18.00390625" style="0" customWidth="1"/>
    <col min="5" max="5" width="34.375" style="0" customWidth="1"/>
    <col min="6" max="6" width="9.625" style="0" customWidth="1"/>
    <col min="7" max="7" width="22.25390625" style="0" customWidth="1"/>
    <col min="8" max="8" width="11.75390625" style="0" customWidth="1"/>
  </cols>
  <sheetData>
    <row r="1" spans="1:8" ht="30" customHeight="1">
      <c r="A1" s="206" t="s">
        <v>1952</v>
      </c>
      <c r="B1" s="206"/>
      <c r="C1" s="206"/>
      <c r="D1" s="206"/>
      <c r="E1" s="206"/>
      <c r="F1" s="206"/>
      <c r="G1" s="206"/>
      <c r="H1" s="206"/>
    </row>
    <row r="2" spans="1:8" ht="22.5" customHeight="1">
      <c r="A2" s="207" t="s">
        <v>1907</v>
      </c>
      <c r="B2" s="207" t="s">
        <v>1916</v>
      </c>
      <c r="C2" s="207" t="s">
        <v>714</v>
      </c>
      <c r="D2" s="207" t="s">
        <v>1917</v>
      </c>
      <c r="E2" s="207" t="s">
        <v>1919</v>
      </c>
      <c r="F2" s="207" t="s">
        <v>1911</v>
      </c>
      <c r="G2" s="207" t="s">
        <v>1953</v>
      </c>
      <c r="H2" s="207" t="s">
        <v>1915</v>
      </c>
    </row>
    <row r="3" spans="1:8" ht="16.5" customHeight="1">
      <c r="A3" s="207"/>
      <c r="B3" s="207"/>
      <c r="C3" s="207"/>
      <c r="D3" s="207"/>
      <c r="E3" s="207"/>
      <c r="F3" s="207"/>
      <c r="G3" s="207"/>
      <c r="H3" s="207"/>
    </row>
    <row r="4" spans="1:8" s="29" customFormat="1" ht="25.5" customHeight="1">
      <c r="A4" s="203" t="s">
        <v>1927</v>
      </c>
      <c r="B4" s="205"/>
      <c r="C4" s="23"/>
      <c r="D4" s="23"/>
      <c r="E4" s="23"/>
      <c r="F4" s="23"/>
      <c r="G4" s="26">
        <f>SUM(G5,G8)</f>
        <v>99.57</v>
      </c>
      <c r="H4" s="26"/>
    </row>
    <row r="5" spans="1:8" s="29" customFormat="1" ht="21.75" customHeight="1">
      <c r="A5" s="203" t="s">
        <v>1928</v>
      </c>
      <c r="B5" s="204"/>
      <c r="C5" s="205"/>
      <c r="D5" s="23"/>
      <c r="E5" s="23"/>
      <c r="F5" s="23"/>
      <c r="G5" s="26">
        <f>G6+G7</f>
        <v>55</v>
      </c>
      <c r="H5" s="26"/>
    </row>
    <row r="6" spans="1:8" s="35" customFormat="1" ht="21" customHeight="1">
      <c r="A6" s="3">
        <v>1</v>
      </c>
      <c r="B6" s="3" t="s">
        <v>1929</v>
      </c>
      <c r="C6" s="3" t="s">
        <v>1930</v>
      </c>
      <c r="D6" s="3" t="s">
        <v>1931</v>
      </c>
      <c r="E6" s="3" t="s">
        <v>1932</v>
      </c>
      <c r="F6" s="3" t="s">
        <v>1933</v>
      </c>
      <c r="G6" s="9">
        <v>15</v>
      </c>
      <c r="H6" s="3"/>
    </row>
    <row r="7" spans="1:8" s="35" customFormat="1" ht="21" customHeight="1">
      <c r="A7" s="3">
        <v>2</v>
      </c>
      <c r="B7" s="3" t="s">
        <v>1934</v>
      </c>
      <c r="C7" s="3" t="s">
        <v>1930</v>
      </c>
      <c r="D7" s="3" t="s">
        <v>1931</v>
      </c>
      <c r="E7" s="3" t="s">
        <v>1932</v>
      </c>
      <c r="F7" s="3" t="s">
        <v>1935</v>
      </c>
      <c r="G7" s="9">
        <v>40</v>
      </c>
      <c r="H7" s="3"/>
    </row>
    <row r="8" spans="1:8" s="29" customFormat="1" ht="21.75" customHeight="1">
      <c r="A8" s="203" t="s">
        <v>1936</v>
      </c>
      <c r="B8" s="204"/>
      <c r="C8" s="205"/>
      <c r="D8" s="23"/>
      <c r="E8" s="23"/>
      <c r="F8" s="23"/>
      <c r="G8" s="26">
        <f>SUM(G9:G20)</f>
        <v>44.57</v>
      </c>
      <c r="H8" s="23"/>
    </row>
    <row r="9" spans="1:8" s="35" customFormat="1" ht="19.5" customHeight="1">
      <c r="A9" s="3">
        <v>1</v>
      </c>
      <c r="B9" s="3" t="s">
        <v>1937</v>
      </c>
      <c r="C9" s="3" t="s">
        <v>1545</v>
      </c>
      <c r="D9" s="3" t="s">
        <v>1938</v>
      </c>
      <c r="E9" s="3" t="s">
        <v>1939</v>
      </c>
      <c r="F9" s="3" t="s">
        <v>1940</v>
      </c>
      <c r="G9" s="9">
        <v>15</v>
      </c>
      <c r="H9" s="3"/>
    </row>
    <row r="10" spans="1:8" s="35" customFormat="1" ht="19.5" customHeight="1">
      <c r="A10" s="3">
        <v>2</v>
      </c>
      <c r="B10" s="3" t="s">
        <v>1941</v>
      </c>
      <c r="C10" s="3" t="s">
        <v>1545</v>
      </c>
      <c r="D10" s="3" t="s">
        <v>1938</v>
      </c>
      <c r="E10" s="3" t="s">
        <v>1939</v>
      </c>
      <c r="F10" s="7"/>
      <c r="G10" s="15">
        <v>18</v>
      </c>
      <c r="H10" s="3"/>
    </row>
    <row r="11" spans="1:8" s="35" customFormat="1" ht="19.5" customHeight="1">
      <c r="A11" s="3">
        <v>3</v>
      </c>
      <c r="B11" s="3" t="s">
        <v>1942</v>
      </c>
      <c r="C11" s="3" t="s">
        <v>1545</v>
      </c>
      <c r="D11" s="3" t="s">
        <v>1938</v>
      </c>
      <c r="E11" s="3" t="s">
        <v>1939</v>
      </c>
      <c r="F11" s="3"/>
      <c r="G11" s="15">
        <v>0.77</v>
      </c>
      <c r="H11" s="3"/>
    </row>
    <row r="12" spans="1:8" s="35" customFormat="1" ht="19.5" customHeight="1">
      <c r="A12" s="3">
        <v>4</v>
      </c>
      <c r="B12" s="3" t="s">
        <v>1943</v>
      </c>
      <c r="C12" s="3" t="s">
        <v>1545</v>
      </c>
      <c r="D12" s="3" t="s">
        <v>1938</v>
      </c>
      <c r="E12" s="3" t="s">
        <v>1939</v>
      </c>
      <c r="F12" s="3"/>
      <c r="G12" s="15">
        <v>1.5</v>
      </c>
      <c r="H12" s="3"/>
    </row>
    <row r="13" spans="1:8" s="35" customFormat="1" ht="19.5" customHeight="1">
      <c r="A13" s="3">
        <v>5</v>
      </c>
      <c r="B13" s="3" t="s">
        <v>1944</v>
      </c>
      <c r="C13" s="3" t="s">
        <v>1545</v>
      </c>
      <c r="D13" s="3" t="s">
        <v>1938</v>
      </c>
      <c r="E13" s="3" t="s">
        <v>1939</v>
      </c>
      <c r="F13" s="3"/>
      <c r="G13" s="15">
        <v>0.55</v>
      </c>
      <c r="H13" s="3"/>
    </row>
    <row r="14" spans="1:8" s="35" customFormat="1" ht="19.5" customHeight="1">
      <c r="A14" s="3">
        <v>6</v>
      </c>
      <c r="B14" s="3" t="s">
        <v>1945</v>
      </c>
      <c r="C14" s="3" t="s">
        <v>1545</v>
      </c>
      <c r="D14" s="3" t="s">
        <v>1938</v>
      </c>
      <c r="E14" s="3" t="s">
        <v>1939</v>
      </c>
      <c r="F14" s="3"/>
      <c r="G14" s="15">
        <v>1</v>
      </c>
      <c r="H14" s="3"/>
    </row>
    <row r="15" spans="1:8" s="35" customFormat="1" ht="19.5" customHeight="1">
      <c r="A15" s="3">
        <v>7</v>
      </c>
      <c r="B15" s="3" t="s">
        <v>1946</v>
      </c>
      <c r="C15" s="3" t="s">
        <v>1545</v>
      </c>
      <c r="D15" s="3" t="s">
        <v>1938</v>
      </c>
      <c r="E15" s="3" t="s">
        <v>1939</v>
      </c>
      <c r="F15" s="3"/>
      <c r="G15" s="15">
        <v>1</v>
      </c>
      <c r="H15" s="3"/>
    </row>
    <row r="16" spans="1:8" s="35" customFormat="1" ht="19.5" customHeight="1">
      <c r="A16" s="3">
        <v>8</v>
      </c>
      <c r="B16" s="3" t="s">
        <v>1947</v>
      </c>
      <c r="C16" s="3" t="s">
        <v>1545</v>
      </c>
      <c r="D16" s="3" t="s">
        <v>1938</v>
      </c>
      <c r="E16" s="3" t="s">
        <v>1939</v>
      </c>
      <c r="F16" s="3"/>
      <c r="G16" s="15">
        <v>1.25</v>
      </c>
      <c r="H16" s="3"/>
    </row>
    <row r="17" spans="1:8" s="35" customFormat="1" ht="19.5" customHeight="1">
      <c r="A17" s="3">
        <v>9</v>
      </c>
      <c r="B17" s="3" t="s">
        <v>1948</v>
      </c>
      <c r="C17" s="3" t="s">
        <v>1545</v>
      </c>
      <c r="D17" s="3" t="s">
        <v>1938</v>
      </c>
      <c r="E17" s="3" t="s">
        <v>1939</v>
      </c>
      <c r="F17" s="3"/>
      <c r="G17" s="15">
        <v>1</v>
      </c>
      <c r="H17" s="3"/>
    </row>
    <row r="18" spans="1:8" s="35" customFormat="1" ht="19.5" customHeight="1">
      <c r="A18" s="4">
        <v>10</v>
      </c>
      <c r="B18" s="3" t="s">
        <v>1949</v>
      </c>
      <c r="C18" s="3" t="s">
        <v>1545</v>
      </c>
      <c r="D18" s="3" t="s">
        <v>1938</v>
      </c>
      <c r="E18" s="3" t="s">
        <v>1939</v>
      </c>
      <c r="F18" s="169"/>
      <c r="G18" s="15">
        <v>1.25</v>
      </c>
      <c r="H18" s="36"/>
    </row>
    <row r="19" spans="1:8" s="35" customFormat="1" ht="19.5" customHeight="1">
      <c r="A19" s="4">
        <v>11</v>
      </c>
      <c r="B19" s="3" t="s">
        <v>1950</v>
      </c>
      <c r="C19" s="3" t="s">
        <v>1545</v>
      </c>
      <c r="D19" s="3" t="s">
        <v>1938</v>
      </c>
      <c r="E19" s="3" t="s">
        <v>1939</v>
      </c>
      <c r="F19" s="169"/>
      <c r="G19" s="15">
        <v>2</v>
      </c>
      <c r="H19" s="36"/>
    </row>
    <row r="20" spans="1:8" s="35" customFormat="1" ht="19.5" customHeight="1">
      <c r="A20" s="4">
        <v>12</v>
      </c>
      <c r="B20" s="3" t="s">
        <v>1951</v>
      </c>
      <c r="C20" s="3" t="s">
        <v>1545</v>
      </c>
      <c r="D20" s="3" t="s">
        <v>1938</v>
      </c>
      <c r="E20" s="3" t="s">
        <v>1939</v>
      </c>
      <c r="F20" s="169"/>
      <c r="G20" s="15">
        <v>1.25</v>
      </c>
      <c r="H20" s="15"/>
    </row>
  </sheetData>
  <sheetProtection/>
  <mergeCells count="12">
    <mergeCell ref="A4:B4"/>
    <mergeCell ref="A5:C5"/>
    <mergeCell ref="A8:C8"/>
    <mergeCell ref="D2:D3"/>
    <mergeCell ref="H2:H3"/>
    <mergeCell ref="A1:H1"/>
    <mergeCell ref="E2:E3"/>
    <mergeCell ref="F2:F3"/>
    <mergeCell ref="G2:G3"/>
    <mergeCell ref="A2:A3"/>
    <mergeCell ref="B2:B3"/>
    <mergeCell ref="C2:C3"/>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3.xml><?xml version="1.0" encoding="utf-8"?>
<worksheet xmlns="http://schemas.openxmlformats.org/spreadsheetml/2006/main" xmlns:r="http://schemas.openxmlformats.org/officeDocument/2006/relationships">
  <dimension ref="A1:M103"/>
  <sheetViews>
    <sheetView zoomScalePageLayoutView="0" workbookViewId="0" topLeftCell="A1">
      <pane xSplit="3" ySplit="3" topLeftCell="D88" activePane="bottomRight" state="frozen"/>
      <selection pane="topLeft" activeCell="F96" sqref="F96"/>
      <selection pane="topRight" activeCell="F96" sqref="F96"/>
      <selection pane="bottomLeft" activeCell="F96" sqref="F96"/>
      <selection pane="bottomRight" activeCell="A37" sqref="A37:A102"/>
    </sheetView>
  </sheetViews>
  <sheetFormatPr defaultColWidth="9.00390625" defaultRowHeight="14.25"/>
  <cols>
    <col min="1" max="1" width="4.125" style="164" customWidth="1"/>
    <col min="2" max="2" width="13.75390625" style="164" customWidth="1"/>
    <col min="3" max="3" width="10.50390625" style="164" customWidth="1"/>
    <col min="4" max="5" width="7.375" style="164" customWidth="1"/>
    <col min="6" max="6" width="5.125" style="164" customWidth="1"/>
    <col min="7" max="7" width="26.25390625" style="164" customWidth="1"/>
    <col min="8" max="8" width="7.375" style="164" customWidth="1"/>
    <col min="9" max="9" width="8.75390625" style="164" customWidth="1"/>
    <col min="10" max="10" width="6.625" style="164" customWidth="1"/>
    <col min="11" max="12" width="8.625" style="164" customWidth="1"/>
    <col min="13" max="13" width="6.125" style="164" customWidth="1"/>
    <col min="14" max="16384" width="9.00390625" style="164" customWidth="1"/>
  </cols>
  <sheetData>
    <row r="1" spans="1:13" ht="34.5" customHeight="1">
      <c r="A1" s="1" t="s">
        <v>918</v>
      </c>
      <c r="B1" s="1"/>
      <c r="C1" s="1"/>
      <c r="D1" s="1"/>
      <c r="E1" s="1"/>
      <c r="F1" s="1"/>
      <c r="G1" s="1"/>
      <c r="H1" s="1"/>
      <c r="I1" s="1"/>
      <c r="J1" s="1"/>
      <c r="K1" s="1"/>
      <c r="L1" s="1"/>
      <c r="M1" s="1"/>
    </row>
    <row r="2" spans="1:13" s="91" customFormat="1" ht="26.25" customHeight="1">
      <c r="A2" s="198" t="s">
        <v>1907</v>
      </c>
      <c r="B2" s="198" t="s">
        <v>1916</v>
      </c>
      <c r="C2" s="198" t="s">
        <v>3062</v>
      </c>
      <c r="D2" s="198" t="s">
        <v>838</v>
      </c>
      <c r="E2" s="198" t="s">
        <v>839</v>
      </c>
      <c r="F2" s="198" t="s">
        <v>840</v>
      </c>
      <c r="G2" s="198" t="s">
        <v>841</v>
      </c>
      <c r="H2" s="198" t="s">
        <v>388</v>
      </c>
      <c r="I2" s="198" t="s">
        <v>1912</v>
      </c>
      <c r="J2" s="198" t="s">
        <v>707</v>
      </c>
      <c r="K2" s="194" t="s">
        <v>2636</v>
      </c>
      <c r="L2" s="194"/>
      <c r="M2" s="198" t="s">
        <v>1915</v>
      </c>
    </row>
    <row r="3" spans="1:13" s="91" customFormat="1" ht="21.75" customHeight="1">
      <c r="A3" s="199"/>
      <c r="B3" s="199"/>
      <c r="C3" s="199"/>
      <c r="D3" s="199"/>
      <c r="E3" s="199"/>
      <c r="F3" s="199"/>
      <c r="G3" s="199"/>
      <c r="H3" s="199"/>
      <c r="I3" s="199"/>
      <c r="J3" s="199"/>
      <c r="K3" s="7" t="s">
        <v>1252</v>
      </c>
      <c r="L3" s="7" t="s">
        <v>718</v>
      </c>
      <c r="M3" s="199"/>
    </row>
    <row r="4" spans="1:13" s="91" customFormat="1" ht="21.75" customHeight="1">
      <c r="A4" s="93" t="s">
        <v>1865</v>
      </c>
      <c r="B4" s="56"/>
      <c r="C4" s="56"/>
      <c r="D4" s="56"/>
      <c r="E4" s="56"/>
      <c r="F4" s="56"/>
      <c r="G4" s="56"/>
      <c r="H4" s="56"/>
      <c r="I4" s="170">
        <f>SUM(I5,I8,I18,I36)</f>
        <v>4592.66</v>
      </c>
      <c r="J4" s="170">
        <f>SUM(J5,J8,J18,J36)</f>
        <v>119</v>
      </c>
      <c r="K4" s="170">
        <f>SUM(K5,K8,K18,K36)</f>
        <v>591.242</v>
      </c>
      <c r="L4" s="170">
        <f>SUM(L5,L8,L18,L36)</f>
        <v>1743.478</v>
      </c>
      <c r="M4" s="56"/>
    </row>
    <row r="5" spans="1:13" s="171" customFormat="1" ht="21.75" customHeight="1">
      <c r="A5" s="93" t="s">
        <v>1577</v>
      </c>
      <c r="B5" s="103"/>
      <c r="C5" s="103"/>
      <c r="D5" s="103"/>
      <c r="E5" s="103"/>
      <c r="F5" s="103"/>
      <c r="G5" s="103"/>
      <c r="H5" s="103"/>
      <c r="I5" s="170">
        <f>SUM(I6:I7)</f>
        <v>264</v>
      </c>
      <c r="J5" s="170">
        <f>SUM(J6:J7)</f>
        <v>119</v>
      </c>
      <c r="K5" s="170">
        <f>SUM(K6:K7)</f>
        <v>12.8</v>
      </c>
      <c r="L5" s="170">
        <f>SUM(L6:L7)</f>
        <v>132.2</v>
      </c>
      <c r="M5" s="103"/>
    </row>
    <row r="6" spans="1:13" s="48" customFormat="1" ht="24" customHeight="1">
      <c r="A6" s="7">
        <v>1</v>
      </c>
      <c r="B6" s="7" t="s">
        <v>1578</v>
      </c>
      <c r="C6" s="7" t="s">
        <v>3073</v>
      </c>
      <c r="D6" s="7" t="s">
        <v>743</v>
      </c>
      <c r="E6" s="7" t="s">
        <v>1265</v>
      </c>
      <c r="F6" s="7" t="s">
        <v>744</v>
      </c>
      <c r="G6" s="18" t="s">
        <v>348</v>
      </c>
      <c r="H6" s="7">
        <v>7028</v>
      </c>
      <c r="I6" s="49">
        <v>82</v>
      </c>
      <c r="J6" s="34">
        <v>65</v>
      </c>
      <c r="K6" s="34"/>
      <c r="L6" s="49">
        <v>17</v>
      </c>
      <c r="M6" s="7"/>
    </row>
    <row r="7" spans="1:13" s="48" customFormat="1" ht="22.5" customHeight="1">
      <c r="A7" s="7">
        <v>2</v>
      </c>
      <c r="B7" s="7" t="s">
        <v>937</v>
      </c>
      <c r="C7" s="7" t="s">
        <v>1579</v>
      </c>
      <c r="D7" s="7" t="s">
        <v>743</v>
      </c>
      <c r="E7" s="7" t="s">
        <v>938</v>
      </c>
      <c r="F7" s="7" t="s">
        <v>744</v>
      </c>
      <c r="G7" s="18" t="s">
        <v>755</v>
      </c>
      <c r="H7" s="7">
        <v>4807</v>
      </c>
      <c r="I7" s="49">
        <v>182</v>
      </c>
      <c r="J7" s="34">
        <v>54</v>
      </c>
      <c r="K7" s="34">
        <v>12.8</v>
      </c>
      <c r="L7" s="49">
        <v>115.2</v>
      </c>
      <c r="M7" s="7"/>
    </row>
    <row r="8" spans="1:13" s="121" customFormat="1" ht="18.75" customHeight="1">
      <c r="A8" s="93" t="s">
        <v>7</v>
      </c>
      <c r="B8" s="109"/>
      <c r="C8" s="109"/>
      <c r="D8" s="109"/>
      <c r="E8" s="109"/>
      <c r="F8" s="109"/>
      <c r="G8" s="172"/>
      <c r="H8" s="109"/>
      <c r="I8" s="173">
        <f>SUM(I9:I17)</f>
        <v>1774.17</v>
      </c>
      <c r="J8" s="173"/>
      <c r="K8" s="173">
        <f>SUM(K9:K17)</f>
        <v>285.46</v>
      </c>
      <c r="L8" s="173">
        <f>SUM(L9:L17)</f>
        <v>648.2</v>
      </c>
      <c r="M8" s="109"/>
    </row>
    <row r="9" spans="1:13" s="48" customFormat="1" ht="60" customHeight="1">
      <c r="A9" s="7">
        <v>1</v>
      </c>
      <c r="B9" s="7" t="s">
        <v>1580</v>
      </c>
      <c r="C9" s="7" t="s">
        <v>1313</v>
      </c>
      <c r="D9" s="7" t="s">
        <v>743</v>
      </c>
      <c r="E9" s="7" t="s">
        <v>1312</v>
      </c>
      <c r="F9" s="7" t="s">
        <v>1462</v>
      </c>
      <c r="G9" s="18" t="s">
        <v>1314</v>
      </c>
      <c r="H9" s="7">
        <v>5600</v>
      </c>
      <c r="I9" s="49">
        <v>800</v>
      </c>
      <c r="J9" s="34"/>
      <c r="K9" s="49"/>
      <c r="L9" s="34">
        <v>320</v>
      </c>
      <c r="M9" s="7"/>
    </row>
    <row r="10" spans="1:13" s="48" customFormat="1" ht="72.75" customHeight="1">
      <c r="A10" s="7">
        <v>2</v>
      </c>
      <c r="B10" s="7" t="s">
        <v>1677</v>
      </c>
      <c r="C10" s="7" t="s">
        <v>616</v>
      </c>
      <c r="D10" s="7" t="s">
        <v>743</v>
      </c>
      <c r="E10" s="7" t="s">
        <v>2665</v>
      </c>
      <c r="F10" s="7" t="s">
        <v>1462</v>
      </c>
      <c r="G10" s="19" t="s">
        <v>1678</v>
      </c>
      <c r="H10" s="7">
        <v>1124</v>
      </c>
      <c r="I10" s="34">
        <v>360.36</v>
      </c>
      <c r="J10" s="34"/>
      <c r="K10" s="34">
        <v>100.9</v>
      </c>
      <c r="L10" s="34">
        <v>151.35</v>
      </c>
      <c r="M10" s="7"/>
    </row>
    <row r="11" spans="1:13" s="48" customFormat="1" ht="22.5" customHeight="1">
      <c r="A11" s="7">
        <v>3</v>
      </c>
      <c r="B11" s="7" t="s">
        <v>1196</v>
      </c>
      <c r="C11" s="7" t="s">
        <v>1404</v>
      </c>
      <c r="D11" s="7" t="s">
        <v>743</v>
      </c>
      <c r="E11" s="7" t="s">
        <v>758</v>
      </c>
      <c r="F11" s="7" t="s">
        <v>1462</v>
      </c>
      <c r="G11" s="18" t="s">
        <v>1584</v>
      </c>
      <c r="H11" s="7">
        <v>1874</v>
      </c>
      <c r="I11" s="95">
        <v>300</v>
      </c>
      <c r="J11" s="34"/>
      <c r="K11" s="95">
        <v>144</v>
      </c>
      <c r="L11" s="86">
        <v>36</v>
      </c>
      <c r="M11" s="7"/>
    </row>
    <row r="12" spans="1:13" s="48" customFormat="1" ht="21" customHeight="1">
      <c r="A12" s="7">
        <v>4</v>
      </c>
      <c r="B12" s="7" t="s">
        <v>1197</v>
      </c>
      <c r="C12" s="7" t="s">
        <v>1390</v>
      </c>
      <c r="D12" s="7" t="s">
        <v>743</v>
      </c>
      <c r="E12" s="7" t="s">
        <v>485</v>
      </c>
      <c r="F12" s="7" t="s">
        <v>1462</v>
      </c>
      <c r="G12" s="19" t="s">
        <v>2625</v>
      </c>
      <c r="H12" s="7">
        <v>197</v>
      </c>
      <c r="I12" s="34">
        <v>34.81</v>
      </c>
      <c r="J12" s="34"/>
      <c r="K12" s="34">
        <v>13.92</v>
      </c>
      <c r="L12" s="34">
        <v>20.89</v>
      </c>
      <c r="M12" s="7"/>
    </row>
    <row r="13" spans="1:13" s="33" customFormat="1" ht="22.5" customHeight="1">
      <c r="A13" s="7">
        <v>5</v>
      </c>
      <c r="B13" s="7" t="s">
        <v>1676</v>
      </c>
      <c r="C13" s="7" t="s">
        <v>836</v>
      </c>
      <c r="D13" s="7" t="s">
        <v>743</v>
      </c>
      <c r="E13" s="7" t="s">
        <v>1249</v>
      </c>
      <c r="F13" s="7" t="s">
        <v>1462</v>
      </c>
      <c r="G13" s="18" t="s">
        <v>1242</v>
      </c>
      <c r="H13" s="7">
        <v>500</v>
      </c>
      <c r="I13" s="34">
        <v>54.29</v>
      </c>
      <c r="J13" s="34"/>
      <c r="K13" s="34">
        <v>12</v>
      </c>
      <c r="L13" s="34">
        <v>18</v>
      </c>
      <c r="M13" s="7"/>
    </row>
    <row r="14" spans="1:13" s="98" customFormat="1" ht="24.75" customHeight="1">
      <c r="A14" s="7">
        <v>6</v>
      </c>
      <c r="B14" s="7" t="s">
        <v>1675</v>
      </c>
      <c r="C14" s="7" t="s">
        <v>836</v>
      </c>
      <c r="D14" s="7" t="s">
        <v>743</v>
      </c>
      <c r="E14" s="7" t="s">
        <v>1468</v>
      </c>
      <c r="F14" s="7" t="s">
        <v>1462</v>
      </c>
      <c r="G14" s="7" t="s">
        <v>1469</v>
      </c>
      <c r="H14" s="7">
        <v>95</v>
      </c>
      <c r="I14" s="34">
        <v>11</v>
      </c>
      <c r="J14" s="34"/>
      <c r="K14" s="34">
        <v>2.64</v>
      </c>
      <c r="L14" s="34">
        <v>3.96</v>
      </c>
      <c r="M14" s="7"/>
    </row>
    <row r="15" spans="1:13" s="33" customFormat="1" ht="24" customHeight="1">
      <c r="A15" s="7">
        <v>7</v>
      </c>
      <c r="B15" s="7" t="s">
        <v>1674</v>
      </c>
      <c r="C15" s="7" t="s">
        <v>1240</v>
      </c>
      <c r="D15" s="7" t="s">
        <v>730</v>
      </c>
      <c r="E15" s="7" t="s">
        <v>1241</v>
      </c>
      <c r="F15" s="7" t="s">
        <v>1462</v>
      </c>
      <c r="G15" s="18" t="s">
        <v>1242</v>
      </c>
      <c r="H15" s="7">
        <v>490</v>
      </c>
      <c r="I15" s="34">
        <v>53.9</v>
      </c>
      <c r="J15" s="34"/>
      <c r="K15" s="34">
        <v>12</v>
      </c>
      <c r="L15" s="34">
        <v>18</v>
      </c>
      <c r="M15" s="7"/>
    </row>
    <row r="16" spans="1:13" s="101" customFormat="1" ht="33" customHeight="1">
      <c r="A16" s="7">
        <v>8</v>
      </c>
      <c r="B16" s="20" t="s">
        <v>2667</v>
      </c>
      <c r="C16" s="20" t="s">
        <v>741</v>
      </c>
      <c r="D16" s="7" t="s">
        <v>743</v>
      </c>
      <c r="E16" s="20" t="s">
        <v>1878</v>
      </c>
      <c r="F16" s="20" t="s">
        <v>1462</v>
      </c>
      <c r="G16" s="20" t="s">
        <v>2668</v>
      </c>
      <c r="H16" s="20">
        <v>3596</v>
      </c>
      <c r="I16" s="34">
        <v>59.59</v>
      </c>
      <c r="J16" s="34"/>
      <c r="K16" s="34"/>
      <c r="L16" s="34">
        <v>30</v>
      </c>
      <c r="M16" s="7"/>
    </row>
    <row r="17" spans="1:13" s="101" customFormat="1" ht="27" customHeight="1">
      <c r="A17" s="7">
        <v>9</v>
      </c>
      <c r="B17" s="20" t="s">
        <v>2669</v>
      </c>
      <c r="C17" s="20" t="s">
        <v>741</v>
      </c>
      <c r="D17" s="7" t="s">
        <v>743</v>
      </c>
      <c r="E17" s="20" t="s">
        <v>1878</v>
      </c>
      <c r="F17" s="20" t="s">
        <v>1462</v>
      </c>
      <c r="G17" s="20" t="s">
        <v>2668</v>
      </c>
      <c r="H17" s="20">
        <v>3708</v>
      </c>
      <c r="I17" s="34">
        <v>100.22</v>
      </c>
      <c r="J17" s="34"/>
      <c r="K17" s="34"/>
      <c r="L17" s="34">
        <v>50</v>
      </c>
      <c r="M17" s="7"/>
    </row>
    <row r="18" spans="1:13" s="121" customFormat="1" ht="22.5" customHeight="1">
      <c r="A18" s="93" t="s">
        <v>6</v>
      </c>
      <c r="B18" s="109"/>
      <c r="C18" s="109"/>
      <c r="D18" s="109"/>
      <c r="E18" s="109"/>
      <c r="F18" s="109"/>
      <c r="G18" s="172"/>
      <c r="H18" s="109"/>
      <c r="I18" s="173">
        <f>SUM(I19:I35)</f>
        <v>299.9</v>
      </c>
      <c r="J18" s="173"/>
      <c r="K18" s="173">
        <f>SUM(K19:K35)</f>
        <v>98.38800000000002</v>
      </c>
      <c r="L18" s="173">
        <f>SUM(L19:L35)</f>
        <v>182.832</v>
      </c>
      <c r="M18" s="109"/>
    </row>
    <row r="19" spans="1:13" s="48" customFormat="1" ht="22.5" customHeight="1">
      <c r="A19" s="7">
        <v>1</v>
      </c>
      <c r="B19" s="7" t="s">
        <v>932</v>
      </c>
      <c r="C19" s="7" t="s">
        <v>930</v>
      </c>
      <c r="D19" s="7" t="s">
        <v>743</v>
      </c>
      <c r="E19" s="7" t="s">
        <v>933</v>
      </c>
      <c r="F19" s="7" t="s">
        <v>1462</v>
      </c>
      <c r="G19" s="19" t="s">
        <v>921</v>
      </c>
      <c r="H19" s="32">
        <v>15</v>
      </c>
      <c r="I19" s="34">
        <v>4</v>
      </c>
      <c r="J19" s="34"/>
      <c r="K19" s="34">
        <v>2.4</v>
      </c>
      <c r="L19" s="34">
        <v>1.6</v>
      </c>
      <c r="M19" s="7"/>
    </row>
    <row r="20" spans="1:13" s="48" customFormat="1" ht="22.5" customHeight="1">
      <c r="A20" s="7">
        <v>2</v>
      </c>
      <c r="B20" s="7" t="s">
        <v>929</v>
      </c>
      <c r="C20" s="7" t="s">
        <v>930</v>
      </c>
      <c r="D20" s="7" t="s">
        <v>743</v>
      </c>
      <c r="E20" s="7" t="s">
        <v>931</v>
      </c>
      <c r="F20" s="7" t="s">
        <v>1462</v>
      </c>
      <c r="G20" s="19" t="s">
        <v>921</v>
      </c>
      <c r="H20" s="32">
        <v>15</v>
      </c>
      <c r="I20" s="34">
        <v>6</v>
      </c>
      <c r="J20" s="34"/>
      <c r="K20" s="34">
        <v>3.6</v>
      </c>
      <c r="L20" s="34">
        <v>2.4</v>
      </c>
      <c r="M20" s="7"/>
    </row>
    <row r="21" spans="1:13" s="48" customFormat="1" ht="22.5" customHeight="1">
      <c r="A21" s="7">
        <v>3</v>
      </c>
      <c r="B21" s="7" t="s">
        <v>926</v>
      </c>
      <c r="C21" s="7" t="s">
        <v>925</v>
      </c>
      <c r="D21" s="7" t="s">
        <v>327</v>
      </c>
      <c r="E21" s="7" t="s">
        <v>289</v>
      </c>
      <c r="F21" s="7" t="s">
        <v>1441</v>
      </c>
      <c r="G21" s="19" t="s">
        <v>1879</v>
      </c>
      <c r="H21" s="32">
        <v>155</v>
      </c>
      <c r="I21" s="34">
        <v>15</v>
      </c>
      <c r="J21" s="34"/>
      <c r="K21" s="34">
        <v>1.5</v>
      </c>
      <c r="L21" s="34">
        <v>13.5</v>
      </c>
      <c r="M21" s="7"/>
    </row>
    <row r="22" spans="1:13" s="48" customFormat="1" ht="22.5" customHeight="1">
      <c r="A22" s="7">
        <v>4</v>
      </c>
      <c r="B22" s="7" t="s">
        <v>1258</v>
      </c>
      <c r="C22" s="7" t="s">
        <v>1259</v>
      </c>
      <c r="D22" s="7" t="s">
        <v>743</v>
      </c>
      <c r="E22" s="7" t="s">
        <v>1400</v>
      </c>
      <c r="F22" s="7" t="s">
        <v>1462</v>
      </c>
      <c r="G22" s="18" t="s">
        <v>928</v>
      </c>
      <c r="H22" s="94">
        <v>20</v>
      </c>
      <c r="I22" s="34">
        <v>8</v>
      </c>
      <c r="J22" s="34"/>
      <c r="K22" s="34">
        <f>I22*0.6</f>
        <v>4.8</v>
      </c>
      <c r="L22" s="34">
        <f>I22-K22</f>
        <v>3.2</v>
      </c>
      <c r="M22" s="7"/>
    </row>
    <row r="23" spans="1:13" s="48" customFormat="1" ht="22.5" customHeight="1">
      <c r="A23" s="7">
        <v>5</v>
      </c>
      <c r="B23" s="7" t="s">
        <v>1260</v>
      </c>
      <c r="C23" s="7" t="s">
        <v>1261</v>
      </c>
      <c r="D23" s="7" t="s">
        <v>743</v>
      </c>
      <c r="E23" s="7" t="s">
        <v>1400</v>
      </c>
      <c r="F23" s="7" t="s">
        <v>1462</v>
      </c>
      <c r="G23" s="19" t="s">
        <v>921</v>
      </c>
      <c r="H23" s="32">
        <v>120</v>
      </c>
      <c r="I23" s="34">
        <v>31</v>
      </c>
      <c r="J23" s="34"/>
      <c r="K23" s="34">
        <v>12.4</v>
      </c>
      <c r="L23" s="34">
        <v>18.6</v>
      </c>
      <c r="M23" s="7"/>
    </row>
    <row r="24" spans="1:13" s="48" customFormat="1" ht="22.5" customHeight="1">
      <c r="A24" s="7">
        <v>6</v>
      </c>
      <c r="B24" s="7" t="s">
        <v>924</v>
      </c>
      <c r="C24" s="7" t="s">
        <v>925</v>
      </c>
      <c r="D24" s="7" t="s">
        <v>743</v>
      </c>
      <c r="E24" s="7" t="s">
        <v>289</v>
      </c>
      <c r="F24" s="7" t="s">
        <v>1462</v>
      </c>
      <c r="G24" s="19" t="s">
        <v>921</v>
      </c>
      <c r="H24" s="32">
        <v>160</v>
      </c>
      <c r="I24" s="34">
        <v>16</v>
      </c>
      <c r="J24" s="34"/>
      <c r="K24" s="34">
        <v>9.6</v>
      </c>
      <c r="L24" s="34">
        <v>6.4</v>
      </c>
      <c r="M24" s="7"/>
    </row>
    <row r="25" spans="1:13" s="39" customFormat="1" ht="21" customHeight="1">
      <c r="A25" s="7">
        <v>7</v>
      </c>
      <c r="B25" s="7" t="s">
        <v>895</v>
      </c>
      <c r="C25" s="7" t="s">
        <v>892</v>
      </c>
      <c r="D25" s="7" t="s">
        <v>743</v>
      </c>
      <c r="E25" s="7" t="s">
        <v>896</v>
      </c>
      <c r="F25" s="7" t="s">
        <v>1462</v>
      </c>
      <c r="G25" s="18" t="s">
        <v>928</v>
      </c>
      <c r="H25" s="7">
        <v>12</v>
      </c>
      <c r="I25" s="34">
        <v>5</v>
      </c>
      <c r="J25" s="34"/>
      <c r="K25" s="34">
        <f>I25*0.6</f>
        <v>3</v>
      </c>
      <c r="L25" s="34">
        <f>I25-K25</f>
        <v>2</v>
      </c>
      <c r="M25" s="7"/>
    </row>
    <row r="26" spans="1:13" s="48" customFormat="1" ht="22.5" customHeight="1">
      <c r="A26" s="7">
        <v>8</v>
      </c>
      <c r="B26" s="7" t="s">
        <v>1266</v>
      </c>
      <c r="C26" s="7" t="s">
        <v>1267</v>
      </c>
      <c r="D26" s="7" t="s">
        <v>743</v>
      </c>
      <c r="E26" s="7" t="s">
        <v>289</v>
      </c>
      <c r="F26" s="7" t="s">
        <v>1462</v>
      </c>
      <c r="G26" s="19" t="s">
        <v>921</v>
      </c>
      <c r="H26" s="32">
        <v>160</v>
      </c>
      <c r="I26" s="34">
        <v>16</v>
      </c>
      <c r="J26" s="34"/>
      <c r="K26" s="34">
        <v>9.6</v>
      </c>
      <c r="L26" s="34">
        <v>6.4</v>
      </c>
      <c r="M26" s="7"/>
    </row>
    <row r="27" spans="1:13" s="48" customFormat="1" ht="22.5" customHeight="1">
      <c r="A27" s="7">
        <v>9</v>
      </c>
      <c r="B27" s="32" t="s">
        <v>927</v>
      </c>
      <c r="C27" s="7" t="s">
        <v>925</v>
      </c>
      <c r="D27" s="7" t="s">
        <v>743</v>
      </c>
      <c r="E27" s="7" t="s">
        <v>289</v>
      </c>
      <c r="F27" s="7" t="s">
        <v>1462</v>
      </c>
      <c r="G27" s="18" t="s">
        <v>928</v>
      </c>
      <c r="H27" s="84">
        <v>20</v>
      </c>
      <c r="I27" s="34">
        <v>10</v>
      </c>
      <c r="J27" s="34"/>
      <c r="K27" s="34">
        <f>I27*0.6</f>
        <v>6</v>
      </c>
      <c r="L27" s="34">
        <f>I27-K27</f>
        <v>4</v>
      </c>
      <c r="M27" s="7"/>
    </row>
    <row r="28" spans="1:13" s="48" customFormat="1" ht="22.5" customHeight="1">
      <c r="A28" s="7">
        <v>10</v>
      </c>
      <c r="B28" s="45" t="s">
        <v>1583</v>
      </c>
      <c r="C28" s="45" t="s">
        <v>1402</v>
      </c>
      <c r="D28" s="7" t="s">
        <v>743</v>
      </c>
      <c r="E28" s="45" t="s">
        <v>1403</v>
      </c>
      <c r="F28" s="7" t="s">
        <v>290</v>
      </c>
      <c r="G28" s="46" t="s">
        <v>755</v>
      </c>
      <c r="H28" s="45">
        <v>1320</v>
      </c>
      <c r="I28" s="47">
        <v>80</v>
      </c>
      <c r="J28" s="34"/>
      <c r="K28" s="34">
        <v>8</v>
      </c>
      <c r="L28" s="34">
        <v>72</v>
      </c>
      <c r="M28" s="7"/>
    </row>
    <row r="29" spans="1:13" s="48" customFormat="1" ht="22.5" customHeight="1">
      <c r="A29" s="7">
        <v>11</v>
      </c>
      <c r="B29" s="7" t="s">
        <v>1268</v>
      </c>
      <c r="C29" s="7" t="s">
        <v>1267</v>
      </c>
      <c r="D29" s="7" t="s">
        <v>743</v>
      </c>
      <c r="E29" s="7" t="s">
        <v>1439</v>
      </c>
      <c r="F29" s="7" t="s">
        <v>1462</v>
      </c>
      <c r="G29" s="19" t="s">
        <v>921</v>
      </c>
      <c r="H29" s="32">
        <v>18</v>
      </c>
      <c r="I29" s="34">
        <v>7</v>
      </c>
      <c r="J29" s="34"/>
      <c r="K29" s="34">
        <v>4.2</v>
      </c>
      <c r="L29" s="34">
        <v>2.8</v>
      </c>
      <c r="M29" s="7"/>
    </row>
    <row r="30" spans="1:13" s="48" customFormat="1" ht="29.25" customHeight="1">
      <c r="A30" s="7">
        <v>12</v>
      </c>
      <c r="B30" s="7" t="s">
        <v>754</v>
      </c>
      <c r="C30" s="7" t="s">
        <v>3115</v>
      </c>
      <c r="D30" s="7" t="s">
        <v>327</v>
      </c>
      <c r="E30" s="7" t="s">
        <v>269</v>
      </c>
      <c r="F30" s="7" t="s">
        <v>1462</v>
      </c>
      <c r="G30" s="18" t="s">
        <v>2829</v>
      </c>
      <c r="H30" s="7">
        <v>110</v>
      </c>
      <c r="I30" s="34">
        <v>12</v>
      </c>
      <c r="J30" s="34"/>
      <c r="K30" s="34">
        <v>4.6</v>
      </c>
      <c r="L30" s="34">
        <v>6.9</v>
      </c>
      <c r="M30" s="7"/>
    </row>
    <row r="31" spans="1:13" s="48" customFormat="1" ht="29.25" customHeight="1">
      <c r="A31" s="7">
        <v>13</v>
      </c>
      <c r="B31" s="7" t="s">
        <v>2521</v>
      </c>
      <c r="C31" s="7" t="s">
        <v>3114</v>
      </c>
      <c r="D31" s="7" t="s">
        <v>327</v>
      </c>
      <c r="E31" s="7" t="s">
        <v>271</v>
      </c>
      <c r="F31" s="7" t="s">
        <v>1462</v>
      </c>
      <c r="G31" s="18" t="s">
        <v>2829</v>
      </c>
      <c r="H31" s="7">
        <v>60</v>
      </c>
      <c r="I31" s="34">
        <v>10</v>
      </c>
      <c r="J31" s="34"/>
      <c r="K31" s="34">
        <v>2.3280000000000003</v>
      </c>
      <c r="L31" s="34">
        <v>3.492</v>
      </c>
      <c r="M31" s="7"/>
    </row>
    <row r="32" spans="1:13" s="48" customFormat="1" ht="29.25" customHeight="1">
      <c r="A32" s="7">
        <v>14</v>
      </c>
      <c r="B32" s="7" t="s">
        <v>1273</v>
      </c>
      <c r="C32" s="7" t="s">
        <v>180</v>
      </c>
      <c r="D32" s="7" t="s">
        <v>327</v>
      </c>
      <c r="E32" s="7" t="s">
        <v>270</v>
      </c>
      <c r="F32" s="7" t="s">
        <v>1462</v>
      </c>
      <c r="G32" s="18" t="s">
        <v>2829</v>
      </c>
      <c r="H32" s="7">
        <v>120</v>
      </c>
      <c r="I32" s="34">
        <v>8.5</v>
      </c>
      <c r="J32" s="34"/>
      <c r="K32" s="34">
        <v>3.4</v>
      </c>
      <c r="L32" s="34">
        <v>5.1</v>
      </c>
      <c r="M32" s="7"/>
    </row>
    <row r="33" spans="1:13" s="33" customFormat="1" ht="22.5" customHeight="1">
      <c r="A33" s="7">
        <v>15</v>
      </c>
      <c r="B33" s="7" t="s">
        <v>1198</v>
      </c>
      <c r="C33" s="7" t="s">
        <v>1244</v>
      </c>
      <c r="D33" s="7" t="s">
        <v>730</v>
      </c>
      <c r="E33" s="7" t="s">
        <v>1245</v>
      </c>
      <c r="F33" s="7" t="s">
        <v>1462</v>
      </c>
      <c r="G33" s="18" t="s">
        <v>1242</v>
      </c>
      <c r="H33" s="7">
        <v>117</v>
      </c>
      <c r="I33" s="34">
        <v>13</v>
      </c>
      <c r="J33" s="34"/>
      <c r="K33" s="34">
        <v>5.2</v>
      </c>
      <c r="L33" s="34">
        <v>7.8</v>
      </c>
      <c r="M33" s="7"/>
    </row>
    <row r="34" spans="1:13" s="33" customFormat="1" ht="22.5" customHeight="1">
      <c r="A34" s="7">
        <v>16</v>
      </c>
      <c r="B34" s="7" t="s">
        <v>1243</v>
      </c>
      <c r="C34" s="7" t="s">
        <v>834</v>
      </c>
      <c r="D34" s="7" t="s">
        <v>730</v>
      </c>
      <c r="E34" s="7" t="s">
        <v>2316</v>
      </c>
      <c r="F34" s="7" t="s">
        <v>1462</v>
      </c>
      <c r="G34" s="18" t="s">
        <v>1242</v>
      </c>
      <c r="H34" s="7">
        <v>162</v>
      </c>
      <c r="I34" s="34">
        <v>23.4</v>
      </c>
      <c r="J34" s="34"/>
      <c r="K34" s="34">
        <v>9.36</v>
      </c>
      <c r="L34" s="34">
        <v>14.04</v>
      </c>
      <c r="M34" s="7"/>
    </row>
    <row r="35" spans="1:13" s="33" customFormat="1" ht="22.5" customHeight="1">
      <c r="A35" s="7">
        <v>17</v>
      </c>
      <c r="B35" s="7" t="s">
        <v>726</v>
      </c>
      <c r="C35" s="7" t="s">
        <v>1246</v>
      </c>
      <c r="D35" s="7" t="s">
        <v>730</v>
      </c>
      <c r="E35" s="7" t="s">
        <v>835</v>
      </c>
      <c r="F35" s="7" t="s">
        <v>1462</v>
      </c>
      <c r="G35" s="18" t="s">
        <v>1242</v>
      </c>
      <c r="H35" s="7">
        <v>250</v>
      </c>
      <c r="I35" s="34">
        <v>35</v>
      </c>
      <c r="J35" s="34"/>
      <c r="K35" s="34">
        <v>8.4</v>
      </c>
      <c r="L35" s="34">
        <v>12.6</v>
      </c>
      <c r="M35" s="7"/>
    </row>
    <row r="36" spans="1:13" s="121" customFormat="1" ht="22.5" customHeight="1">
      <c r="A36" s="93" t="s">
        <v>1864</v>
      </c>
      <c r="B36" s="109"/>
      <c r="C36" s="109"/>
      <c r="D36" s="109"/>
      <c r="E36" s="109"/>
      <c r="F36" s="109"/>
      <c r="G36" s="172"/>
      <c r="H36" s="109"/>
      <c r="I36" s="174">
        <f>SUM(I37:I102)</f>
        <v>2254.5899999999997</v>
      </c>
      <c r="J36" s="174"/>
      <c r="K36" s="174">
        <f>SUM(K37:K102)</f>
        <v>194.594</v>
      </c>
      <c r="L36" s="174">
        <f>SUM(L37:L102)</f>
        <v>780.2460000000001</v>
      </c>
      <c r="M36" s="109"/>
    </row>
    <row r="37" spans="1:13" s="48" customFormat="1" ht="30" customHeight="1">
      <c r="A37" s="7">
        <v>1</v>
      </c>
      <c r="B37" s="7" t="s">
        <v>153</v>
      </c>
      <c r="C37" s="7" t="s">
        <v>1799</v>
      </c>
      <c r="D37" s="7" t="s">
        <v>743</v>
      </c>
      <c r="E37" s="7" t="s">
        <v>2034</v>
      </c>
      <c r="F37" s="7" t="s">
        <v>1462</v>
      </c>
      <c r="G37" s="18" t="s">
        <v>1581</v>
      </c>
      <c r="H37" s="7"/>
      <c r="I37" s="49">
        <v>400</v>
      </c>
      <c r="J37" s="34"/>
      <c r="K37" s="49"/>
      <c r="L37" s="34">
        <v>120</v>
      </c>
      <c r="M37" s="7"/>
    </row>
    <row r="38" spans="1:13" s="48" customFormat="1" ht="24.75" customHeight="1">
      <c r="A38" s="7">
        <v>2</v>
      </c>
      <c r="B38" s="7" t="s">
        <v>1582</v>
      </c>
      <c r="C38" s="7" t="s">
        <v>741</v>
      </c>
      <c r="D38" s="7" t="s">
        <v>743</v>
      </c>
      <c r="E38" s="7" t="s">
        <v>1418</v>
      </c>
      <c r="F38" s="7" t="s">
        <v>1462</v>
      </c>
      <c r="G38" s="18" t="s">
        <v>1581</v>
      </c>
      <c r="H38" s="32"/>
      <c r="I38" s="34">
        <v>1000</v>
      </c>
      <c r="J38" s="34"/>
      <c r="K38" s="34"/>
      <c r="L38" s="34">
        <v>300</v>
      </c>
      <c r="M38" s="7"/>
    </row>
    <row r="39" spans="1:13" s="48" customFormat="1" ht="22.5" customHeight="1">
      <c r="A39" s="7">
        <v>3</v>
      </c>
      <c r="B39" s="7" t="s">
        <v>1888</v>
      </c>
      <c r="C39" s="7" t="s">
        <v>1310</v>
      </c>
      <c r="D39" s="7" t="s">
        <v>743</v>
      </c>
      <c r="E39" s="7" t="s">
        <v>1311</v>
      </c>
      <c r="F39" s="7" t="s">
        <v>1462</v>
      </c>
      <c r="G39" s="18" t="s">
        <v>1585</v>
      </c>
      <c r="H39" s="7">
        <v>13</v>
      </c>
      <c r="I39" s="34">
        <v>25</v>
      </c>
      <c r="J39" s="34"/>
      <c r="K39" s="34">
        <v>6</v>
      </c>
      <c r="L39" s="34">
        <v>9</v>
      </c>
      <c r="M39" s="7"/>
    </row>
    <row r="40" spans="1:13" s="96" customFormat="1" ht="22.5" customHeight="1">
      <c r="A40" s="7">
        <v>4</v>
      </c>
      <c r="B40" s="44" t="s">
        <v>347</v>
      </c>
      <c r="C40" s="44" t="s">
        <v>288</v>
      </c>
      <c r="D40" s="44" t="s">
        <v>743</v>
      </c>
      <c r="E40" s="44" t="s">
        <v>2590</v>
      </c>
      <c r="F40" s="44" t="s">
        <v>290</v>
      </c>
      <c r="G40" s="175" t="s">
        <v>348</v>
      </c>
      <c r="H40" s="44">
        <v>1800</v>
      </c>
      <c r="I40" s="176">
        <v>45</v>
      </c>
      <c r="J40" s="176"/>
      <c r="K40" s="176">
        <v>14.4</v>
      </c>
      <c r="L40" s="176">
        <v>21.6</v>
      </c>
      <c r="M40" s="44"/>
    </row>
    <row r="41" spans="1:13" s="48" customFormat="1" ht="21" customHeight="1">
      <c r="A41" s="7">
        <v>5</v>
      </c>
      <c r="B41" s="45" t="s">
        <v>1586</v>
      </c>
      <c r="C41" s="45" t="s">
        <v>832</v>
      </c>
      <c r="D41" s="7" t="s">
        <v>743</v>
      </c>
      <c r="E41" s="45" t="s">
        <v>1587</v>
      </c>
      <c r="F41" s="7" t="s">
        <v>1462</v>
      </c>
      <c r="G41" s="46" t="s">
        <v>1588</v>
      </c>
      <c r="H41" s="45">
        <v>71</v>
      </c>
      <c r="I41" s="47">
        <v>8</v>
      </c>
      <c r="J41" s="34"/>
      <c r="K41" s="34">
        <v>2.35</v>
      </c>
      <c r="L41" s="34">
        <v>3.52</v>
      </c>
      <c r="M41" s="7"/>
    </row>
    <row r="42" spans="1:13" s="48" customFormat="1" ht="22.5" customHeight="1">
      <c r="A42" s="7">
        <v>6</v>
      </c>
      <c r="B42" s="45" t="s">
        <v>1741</v>
      </c>
      <c r="C42" s="45" t="s">
        <v>1742</v>
      </c>
      <c r="D42" s="45" t="s">
        <v>1743</v>
      </c>
      <c r="E42" s="45" t="s">
        <v>1744</v>
      </c>
      <c r="F42" s="7" t="s">
        <v>2903</v>
      </c>
      <c r="G42" s="46" t="s">
        <v>1745</v>
      </c>
      <c r="H42" s="45">
        <v>60</v>
      </c>
      <c r="I42" s="47">
        <v>8.3</v>
      </c>
      <c r="J42" s="34"/>
      <c r="K42" s="34">
        <v>2</v>
      </c>
      <c r="L42" s="34">
        <v>3</v>
      </c>
      <c r="M42" s="7"/>
    </row>
    <row r="43" spans="1:13" s="48" customFormat="1" ht="22.5" customHeight="1">
      <c r="A43" s="7">
        <v>7</v>
      </c>
      <c r="B43" s="45" t="s">
        <v>1746</v>
      </c>
      <c r="C43" s="45" t="s">
        <v>1747</v>
      </c>
      <c r="D43" s="7" t="s">
        <v>2901</v>
      </c>
      <c r="E43" s="45" t="s">
        <v>1748</v>
      </c>
      <c r="F43" s="7" t="s">
        <v>2903</v>
      </c>
      <c r="G43" s="46" t="s">
        <v>1745</v>
      </c>
      <c r="H43" s="45">
        <v>28</v>
      </c>
      <c r="I43" s="47">
        <v>8.75</v>
      </c>
      <c r="J43" s="34"/>
      <c r="K43" s="34">
        <v>2.1</v>
      </c>
      <c r="L43" s="34">
        <v>3.2</v>
      </c>
      <c r="M43" s="7"/>
    </row>
    <row r="44" spans="1:13" s="48" customFormat="1" ht="22.5" customHeight="1">
      <c r="A44" s="7">
        <v>8</v>
      </c>
      <c r="B44" s="193" t="s">
        <v>652</v>
      </c>
      <c r="C44" s="45" t="s">
        <v>648</v>
      </c>
      <c r="D44" s="7" t="s">
        <v>656</v>
      </c>
      <c r="E44" s="45" t="s">
        <v>907</v>
      </c>
      <c r="F44" s="7" t="s">
        <v>2903</v>
      </c>
      <c r="G44" s="46" t="s">
        <v>1846</v>
      </c>
      <c r="H44" s="45" t="s">
        <v>425</v>
      </c>
      <c r="I44" s="47">
        <v>8.9</v>
      </c>
      <c r="J44" s="34"/>
      <c r="K44" s="34">
        <f>I44*0.4</f>
        <v>3.5600000000000005</v>
      </c>
      <c r="L44" s="34">
        <f>I44-K44</f>
        <v>5.34</v>
      </c>
      <c r="M44" s="7"/>
    </row>
    <row r="45" spans="1:13" s="48" customFormat="1" ht="22.5" customHeight="1">
      <c r="A45" s="7">
        <v>9</v>
      </c>
      <c r="B45" s="193" t="s">
        <v>653</v>
      </c>
      <c r="C45" s="45" t="s">
        <v>649</v>
      </c>
      <c r="D45" s="7" t="s">
        <v>656</v>
      </c>
      <c r="E45" s="45" t="s">
        <v>907</v>
      </c>
      <c r="F45" s="7" t="s">
        <v>2903</v>
      </c>
      <c r="G45" s="46" t="s">
        <v>1846</v>
      </c>
      <c r="H45" s="45" t="s">
        <v>425</v>
      </c>
      <c r="I45" s="47">
        <v>7.5</v>
      </c>
      <c r="J45" s="34"/>
      <c r="K45" s="34">
        <f>I45*0.4</f>
        <v>3</v>
      </c>
      <c r="L45" s="34">
        <f>I45-K45</f>
        <v>4.5</v>
      </c>
      <c r="M45" s="7"/>
    </row>
    <row r="46" spans="1:13" s="48" customFormat="1" ht="22.5" customHeight="1">
      <c r="A46" s="7">
        <v>10</v>
      </c>
      <c r="B46" s="193" t="s">
        <v>654</v>
      </c>
      <c r="C46" s="45" t="s">
        <v>650</v>
      </c>
      <c r="D46" s="7" t="s">
        <v>656</v>
      </c>
      <c r="E46" s="45" t="s">
        <v>907</v>
      </c>
      <c r="F46" s="7" t="s">
        <v>2903</v>
      </c>
      <c r="G46" s="46" t="s">
        <v>1846</v>
      </c>
      <c r="H46" s="45" t="s">
        <v>425</v>
      </c>
      <c r="I46" s="47">
        <v>6.76</v>
      </c>
      <c r="J46" s="34"/>
      <c r="K46" s="34">
        <f>I46*0.4</f>
        <v>2.704</v>
      </c>
      <c r="L46" s="34">
        <f>I46-K46</f>
        <v>4.055999999999999</v>
      </c>
      <c r="M46" s="7"/>
    </row>
    <row r="47" spans="1:13" s="48" customFormat="1" ht="22.5" customHeight="1">
      <c r="A47" s="7">
        <v>11</v>
      </c>
      <c r="B47" s="193" t="s">
        <v>655</v>
      </c>
      <c r="C47" s="45" t="s">
        <v>651</v>
      </c>
      <c r="D47" s="7" t="s">
        <v>656</v>
      </c>
      <c r="E47" s="45" t="s">
        <v>289</v>
      </c>
      <c r="F47" s="7" t="s">
        <v>2903</v>
      </c>
      <c r="G47" s="46" t="s">
        <v>1846</v>
      </c>
      <c r="H47" s="45" t="s">
        <v>425</v>
      </c>
      <c r="I47" s="47">
        <v>7.56</v>
      </c>
      <c r="J47" s="34"/>
      <c r="K47" s="34">
        <f>I47*0.4</f>
        <v>3.024</v>
      </c>
      <c r="L47" s="34">
        <f>I47-K47</f>
        <v>4.536</v>
      </c>
      <c r="M47" s="7"/>
    </row>
    <row r="48" spans="1:13" s="48" customFormat="1" ht="22.5" customHeight="1">
      <c r="A48" s="7">
        <v>12</v>
      </c>
      <c r="B48" s="7" t="s">
        <v>1435</v>
      </c>
      <c r="C48" s="7" t="s">
        <v>892</v>
      </c>
      <c r="D48" s="7" t="s">
        <v>743</v>
      </c>
      <c r="E48" s="7" t="s">
        <v>893</v>
      </c>
      <c r="F48" s="7" t="s">
        <v>290</v>
      </c>
      <c r="G48" s="18" t="s">
        <v>755</v>
      </c>
      <c r="H48" s="7">
        <v>1370</v>
      </c>
      <c r="I48" s="34">
        <v>84</v>
      </c>
      <c r="J48" s="34"/>
      <c r="K48" s="34">
        <v>5.04</v>
      </c>
      <c r="L48" s="34">
        <v>45.36</v>
      </c>
      <c r="M48" s="7"/>
    </row>
    <row r="49" spans="1:13" s="48" customFormat="1" ht="22.5" customHeight="1">
      <c r="A49" s="7">
        <v>13</v>
      </c>
      <c r="B49" s="7" t="s">
        <v>1434</v>
      </c>
      <c r="C49" s="7" t="s">
        <v>903</v>
      </c>
      <c r="D49" s="7" t="s">
        <v>743</v>
      </c>
      <c r="E49" s="7" t="s">
        <v>931</v>
      </c>
      <c r="F49" s="7" t="s">
        <v>290</v>
      </c>
      <c r="G49" s="18" t="s">
        <v>755</v>
      </c>
      <c r="H49" s="7">
        <v>1500</v>
      </c>
      <c r="I49" s="34">
        <v>46</v>
      </c>
      <c r="J49" s="34"/>
      <c r="K49" s="34">
        <f>I49*0.32</f>
        <v>14.72</v>
      </c>
      <c r="L49" s="34">
        <f>I49*0.48</f>
        <v>22.08</v>
      </c>
      <c r="M49" s="7"/>
    </row>
    <row r="50" spans="1:13" s="48" customFormat="1" ht="22.5" customHeight="1">
      <c r="A50" s="7">
        <v>14</v>
      </c>
      <c r="B50" s="7" t="s">
        <v>1254</v>
      </c>
      <c r="C50" s="7" t="s">
        <v>1255</v>
      </c>
      <c r="D50" s="7" t="s">
        <v>743</v>
      </c>
      <c r="E50" s="7" t="s">
        <v>1256</v>
      </c>
      <c r="F50" s="7" t="s">
        <v>290</v>
      </c>
      <c r="G50" s="18" t="s">
        <v>755</v>
      </c>
      <c r="H50" s="7">
        <v>1150</v>
      </c>
      <c r="I50" s="34">
        <v>72</v>
      </c>
      <c r="J50" s="34"/>
      <c r="K50" s="34">
        <v>4.32</v>
      </c>
      <c r="L50" s="34">
        <v>38.88</v>
      </c>
      <c r="M50" s="7"/>
    </row>
    <row r="51" spans="1:13" s="48" customFormat="1" ht="22.5" customHeight="1">
      <c r="A51" s="7">
        <v>15</v>
      </c>
      <c r="B51" s="7" t="s">
        <v>920</v>
      </c>
      <c r="C51" s="7" t="s">
        <v>1402</v>
      </c>
      <c r="D51" s="7" t="s">
        <v>743</v>
      </c>
      <c r="E51" s="7" t="s">
        <v>1403</v>
      </c>
      <c r="F51" s="7" t="s">
        <v>1462</v>
      </c>
      <c r="G51" s="19" t="s">
        <v>921</v>
      </c>
      <c r="H51" s="32">
        <v>85</v>
      </c>
      <c r="I51" s="34">
        <v>11</v>
      </c>
      <c r="J51" s="34"/>
      <c r="K51" s="34">
        <v>2.64</v>
      </c>
      <c r="L51" s="34">
        <v>3.96</v>
      </c>
      <c r="M51" s="7"/>
    </row>
    <row r="52" spans="1:13" s="48" customFormat="1" ht="22.5" customHeight="1">
      <c r="A52" s="7">
        <v>16</v>
      </c>
      <c r="B52" s="7" t="s">
        <v>922</v>
      </c>
      <c r="C52" s="7" t="s">
        <v>1402</v>
      </c>
      <c r="D52" s="7" t="s">
        <v>743</v>
      </c>
      <c r="E52" s="7" t="s">
        <v>1403</v>
      </c>
      <c r="F52" s="7" t="s">
        <v>1462</v>
      </c>
      <c r="G52" s="19" t="s">
        <v>923</v>
      </c>
      <c r="H52" s="32">
        <v>10</v>
      </c>
      <c r="I52" s="34">
        <v>6</v>
      </c>
      <c r="J52" s="34"/>
      <c r="K52" s="34">
        <v>1.44</v>
      </c>
      <c r="L52" s="34">
        <v>2.16</v>
      </c>
      <c r="M52" s="7"/>
    </row>
    <row r="53" spans="1:13" s="48" customFormat="1" ht="22.5" customHeight="1">
      <c r="A53" s="7">
        <v>17</v>
      </c>
      <c r="B53" s="7" t="s">
        <v>934</v>
      </c>
      <c r="C53" s="7" t="s">
        <v>1401</v>
      </c>
      <c r="D53" s="7" t="s">
        <v>743</v>
      </c>
      <c r="E53" s="7" t="s">
        <v>2034</v>
      </c>
      <c r="F53" s="7" t="s">
        <v>1462</v>
      </c>
      <c r="G53" s="19" t="s">
        <v>921</v>
      </c>
      <c r="H53" s="32">
        <v>63</v>
      </c>
      <c r="I53" s="34">
        <v>8</v>
      </c>
      <c r="J53" s="34"/>
      <c r="K53" s="34">
        <v>2.4</v>
      </c>
      <c r="L53" s="34">
        <v>3.6</v>
      </c>
      <c r="M53" s="7"/>
    </row>
    <row r="54" spans="1:13" s="48" customFormat="1" ht="22.5" customHeight="1">
      <c r="A54" s="7">
        <v>18</v>
      </c>
      <c r="B54" s="7" t="s">
        <v>935</v>
      </c>
      <c r="C54" s="7" t="s">
        <v>936</v>
      </c>
      <c r="D54" s="7" t="s">
        <v>743</v>
      </c>
      <c r="E54" s="7" t="s">
        <v>2034</v>
      </c>
      <c r="F54" s="7" t="s">
        <v>1462</v>
      </c>
      <c r="G54" s="19" t="s">
        <v>921</v>
      </c>
      <c r="H54" s="32">
        <v>12</v>
      </c>
      <c r="I54" s="34">
        <v>6</v>
      </c>
      <c r="J54" s="34"/>
      <c r="K54" s="34">
        <v>1.44</v>
      </c>
      <c r="L54" s="34">
        <v>2.16</v>
      </c>
      <c r="M54" s="7"/>
    </row>
    <row r="55" spans="1:13" s="48" customFormat="1" ht="22.5" customHeight="1">
      <c r="A55" s="7">
        <v>19</v>
      </c>
      <c r="B55" s="7" t="s">
        <v>889</v>
      </c>
      <c r="C55" s="7" t="s">
        <v>890</v>
      </c>
      <c r="D55" s="7" t="s">
        <v>743</v>
      </c>
      <c r="E55" s="7" t="s">
        <v>891</v>
      </c>
      <c r="F55" s="7" t="s">
        <v>1462</v>
      </c>
      <c r="G55" s="19" t="s">
        <v>921</v>
      </c>
      <c r="H55" s="32">
        <v>55</v>
      </c>
      <c r="I55" s="34">
        <v>8</v>
      </c>
      <c r="J55" s="34"/>
      <c r="K55" s="34">
        <v>1.92</v>
      </c>
      <c r="L55" s="34">
        <v>2.88</v>
      </c>
      <c r="M55" s="7"/>
    </row>
    <row r="56" spans="1:13" s="48" customFormat="1" ht="22.5" customHeight="1">
      <c r="A56" s="7">
        <v>20</v>
      </c>
      <c r="B56" s="7" t="s">
        <v>894</v>
      </c>
      <c r="C56" s="7" t="s">
        <v>892</v>
      </c>
      <c r="D56" s="7" t="s">
        <v>743</v>
      </c>
      <c r="E56" s="7" t="s">
        <v>938</v>
      </c>
      <c r="F56" s="7" t="s">
        <v>1462</v>
      </c>
      <c r="G56" s="19" t="s">
        <v>921</v>
      </c>
      <c r="H56" s="32">
        <v>120</v>
      </c>
      <c r="I56" s="34">
        <v>20</v>
      </c>
      <c r="J56" s="34"/>
      <c r="K56" s="34">
        <v>2.88</v>
      </c>
      <c r="L56" s="34">
        <v>4.32</v>
      </c>
      <c r="M56" s="7"/>
    </row>
    <row r="57" spans="1:13" s="37" customFormat="1" ht="21" customHeight="1">
      <c r="A57" s="7">
        <v>21</v>
      </c>
      <c r="B57" s="7" t="s">
        <v>897</v>
      </c>
      <c r="C57" s="7" t="s">
        <v>892</v>
      </c>
      <c r="D57" s="7" t="s">
        <v>743</v>
      </c>
      <c r="E57" s="7" t="s">
        <v>938</v>
      </c>
      <c r="F57" s="7" t="s">
        <v>1462</v>
      </c>
      <c r="G57" s="19" t="s">
        <v>921</v>
      </c>
      <c r="H57" s="32">
        <v>60</v>
      </c>
      <c r="I57" s="34">
        <v>10</v>
      </c>
      <c r="J57" s="34"/>
      <c r="K57" s="34">
        <v>2.4</v>
      </c>
      <c r="L57" s="34">
        <v>3.6</v>
      </c>
      <c r="M57" s="7"/>
    </row>
    <row r="58" spans="1:13" s="37" customFormat="1" ht="21" customHeight="1">
      <c r="A58" s="7">
        <v>22</v>
      </c>
      <c r="B58" s="7" t="s">
        <v>898</v>
      </c>
      <c r="C58" s="7" t="s">
        <v>892</v>
      </c>
      <c r="D58" s="7" t="s">
        <v>743</v>
      </c>
      <c r="E58" s="7" t="s">
        <v>893</v>
      </c>
      <c r="F58" s="7" t="s">
        <v>1462</v>
      </c>
      <c r="G58" s="19" t="s">
        <v>921</v>
      </c>
      <c r="H58" s="32">
        <v>65</v>
      </c>
      <c r="I58" s="34">
        <v>10</v>
      </c>
      <c r="J58" s="34"/>
      <c r="K58" s="34">
        <v>2.4</v>
      </c>
      <c r="L58" s="34">
        <v>3.6</v>
      </c>
      <c r="M58" s="7"/>
    </row>
    <row r="59" spans="1:13" s="37" customFormat="1" ht="21" customHeight="1">
      <c r="A59" s="7">
        <v>23</v>
      </c>
      <c r="B59" s="7" t="s">
        <v>899</v>
      </c>
      <c r="C59" s="7" t="s">
        <v>919</v>
      </c>
      <c r="D59" s="7" t="s">
        <v>743</v>
      </c>
      <c r="E59" s="7" t="s">
        <v>289</v>
      </c>
      <c r="F59" s="7" t="s">
        <v>1462</v>
      </c>
      <c r="G59" s="19" t="s">
        <v>921</v>
      </c>
      <c r="H59" s="32">
        <v>130</v>
      </c>
      <c r="I59" s="34">
        <v>28</v>
      </c>
      <c r="J59" s="34"/>
      <c r="K59" s="34">
        <v>3.12</v>
      </c>
      <c r="L59" s="34">
        <v>4.68</v>
      </c>
      <c r="M59" s="7"/>
    </row>
    <row r="60" spans="1:13" s="37" customFormat="1" ht="21" customHeight="1">
      <c r="A60" s="7">
        <v>24</v>
      </c>
      <c r="B60" s="7" t="s">
        <v>900</v>
      </c>
      <c r="C60" s="7" t="s">
        <v>919</v>
      </c>
      <c r="D60" s="7" t="s">
        <v>743</v>
      </c>
      <c r="E60" s="7" t="s">
        <v>289</v>
      </c>
      <c r="F60" s="7" t="s">
        <v>1462</v>
      </c>
      <c r="G60" s="19" t="s">
        <v>921</v>
      </c>
      <c r="H60" s="32">
        <v>45</v>
      </c>
      <c r="I60" s="34">
        <v>8</v>
      </c>
      <c r="J60" s="34"/>
      <c r="K60" s="34">
        <v>1.92</v>
      </c>
      <c r="L60" s="34">
        <v>2.88</v>
      </c>
      <c r="M60" s="7"/>
    </row>
    <row r="61" spans="1:13" s="48" customFormat="1" ht="22.5" customHeight="1">
      <c r="A61" s="7">
        <v>25</v>
      </c>
      <c r="B61" s="7" t="s">
        <v>901</v>
      </c>
      <c r="C61" s="7" t="s">
        <v>902</v>
      </c>
      <c r="D61" s="7" t="s">
        <v>743</v>
      </c>
      <c r="E61" s="7" t="s">
        <v>891</v>
      </c>
      <c r="F61" s="7" t="s">
        <v>1462</v>
      </c>
      <c r="G61" s="19" t="s">
        <v>921</v>
      </c>
      <c r="H61" s="32">
        <v>155</v>
      </c>
      <c r="I61" s="34">
        <v>20</v>
      </c>
      <c r="J61" s="34"/>
      <c r="K61" s="34">
        <v>3.36</v>
      </c>
      <c r="L61" s="34">
        <v>5.04</v>
      </c>
      <c r="M61" s="7"/>
    </row>
    <row r="62" spans="1:13" s="48" customFormat="1" ht="22.5" customHeight="1">
      <c r="A62" s="7">
        <v>26</v>
      </c>
      <c r="B62" s="7" t="s">
        <v>904</v>
      </c>
      <c r="C62" s="7" t="s">
        <v>903</v>
      </c>
      <c r="D62" s="7" t="s">
        <v>743</v>
      </c>
      <c r="E62" s="7" t="s">
        <v>931</v>
      </c>
      <c r="F62" s="7" t="s">
        <v>1462</v>
      </c>
      <c r="G62" s="19" t="s">
        <v>921</v>
      </c>
      <c r="H62" s="32">
        <v>83</v>
      </c>
      <c r="I62" s="34">
        <v>11</v>
      </c>
      <c r="J62" s="34"/>
      <c r="K62" s="34">
        <v>2.64</v>
      </c>
      <c r="L62" s="34">
        <v>3.96</v>
      </c>
      <c r="M62" s="7"/>
    </row>
    <row r="63" spans="1:13" s="48" customFormat="1" ht="22.5" customHeight="1">
      <c r="A63" s="7">
        <v>27</v>
      </c>
      <c r="B63" s="7" t="s">
        <v>1253</v>
      </c>
      <c r="C63" s="7" t="s">
        <v>346</v>
      </c>
      <c r="D63" s="7" t="s">
        <v>743</v>
      </c>
      <c r="E63" s="7" t="s">
        <v>289</v>
      </c>
      <c r="F63" s="7" t="s">
        <v>1462</v>
      </c>
      <c r="G63" s="19" t="s">
        <v>921</v>
      </c>
      <c r="H63" s="32">
        <v>200</v>
      </c>
      <c r="I63" s="34">
        <v>18</v>
      </c>
      <c r="J63" s="34"/>
      <c r="K63" s="34">
        <v>4.32</v>
      </c>
      <c r="L63" s="34">
        <v>6.48</v>
      </c>
      <c r="M63" s="7"/>
    </row>
    <row r="64" spans="1:13" s="48" customFormat="1" ht="22.5" customHeight="1">
      <c r="A64" s="7">
        <v>28</v>
      </c>
      <c r="B64" s="32" t="s">
        <v>1257</v>
      </c>
      <c r="C64" s="7" t="s">
        <v>1255</v>
      </c>
      <c r="D64" s="7" t="s">
        <v>743</v>
      </c>
      <c r="E64" s="7" t="s">
        <v>289</v>
      </c>
      <c r="F64" s="7" t="s">
        <v>1462</v>
      </c>
      <c r="G64" s="19" t="s">
        <v>921</v>
      </c>
      <c r="H64" s="32">
        <v>15</v>
      </c>
      <c r="I64" s="34">
        <v>7</v>
      </c>
      <c r="J64" s="34"/>
      <c r="K64" s="34">
        <v>1.44</v>
      </c>
      <c r="L64" s="34">
        <v>2.16</v>
      </c>
      <c r="M64" s="7"/>
    </row>
    <row r="65" spans="1:13" s="48" customFormat="1" ht="22.5" customHeight="1">
      <c r="A65" s="7">
        <v>29</v>
      </c>
      <c r="B65" s="7" t="s">
        <v>165</v>
      </c>
      <c r="C65" s="7" t="s">
        <v>1259</v>
      </c>
      <c r="D65" s="7" t="s">
        <v>743</v>
      </c>
      <c r="E65" s="7" t="s">
        <v>1400</v>
      </c>
      <c r="F65" s="7" t="s">
        <v>1462</v>
      </c>
      <c r="G65" s="19" t="s">
        <v>921</v>
      </c>
      <c r="H65" s="7">
        <v>70</v>
      </c>
      <c r="I65" s="34">
        <v>8</v>
      </c>
      <c r="J65" s="34"/>
      <c r="K65" s="34">
        <v>2.6</v>
      </c>
      <c r="L65" s="34">
        <v>3.6</v>
      </c>
      <c r="M65" s="7"/>
    </row>
    <row r="66" spans="1:13" s="48" customFormat="1" ht="22.5" customHeight="1">
      <c r="A66" s="7">
        <v>30</v>
      </c>
      <c r="B66" s="7" t="s">
        <v>1262</v>
      </c>
      <c r="C66" s="7" t="s">
        <v>1261</v>
      </c>
      <c r="D66" s="7" t="s">
        <v>743</v>
      </c>
      <c r="E66" s="7" t="s">
        <v>1400</v>
      </c>
      <c r="F66" s="7" t="s">
        <v>1462</v>
      </c>
      <c r="G66" s="19" t="s">
        <v>921</v>
      </c>
      <c r="H66" s="32">
        <v>55</v>
      </c>
      <c r="I66" s="34">
        <v>8</v>
      </c>
      <c r="J66" s="34"/>
      <c r="K66" s="34">
        <v>1.92</v>
      </c>
      <c r="L66" s="34">
        <v>2.88</v>
      </c>
      <c r="M66" s="7"/>
    </row>
    <row r="67" spans="1:13" s="48" customFormat="1" ht="22.5" customHeight="1">
      <c r="A67" s="7">
        <v>31</v>
      </c>
      <c r="B67" s="7" t="s">
        <v>1264</v>
      </c>
      <c r="C67" s="7" t="s">
        <v>1263</v>
      </c>
      <c r="D67" s="7" t="s">
        <v>743</v>
      </c>
      <c r="E67" s="7" t="s">
        <v>1265</v>
      </c>
      <c r="F67" s="7" t="s">
        <v>1462</v>
      </c>
      <c r="G67" s="19" t="s">
        <v>921</v>
      </c>
      <c r="H67" s="32">
        <v>12</v>
      </c>
      <c r="I67" s="34">
        <v>6</v>
      </c>
      <c r="J67" s="34"/>
      <c r="K67" s="34">
        <v>1.44</v>
      </c>
      <c r="L67" s="34">
        <v>2.16</v>
      </c>
      <c r="M67" s="7"/>
    </row>
    <row r="68" spans="1:13" s="33" customFormat="1" ht="25.5" customHeight="1">
      <c r="A68" s="7">
        <v>32</v>
      </c>
      <c r="B68" s="7" t="s">
        <v>1749</v>
      </c>
      <c r="C68" s="7" t="s">
        <v>1750</v>
      </c>
      <c r="D68" s="7" t="s">
        <v>2901</v>
      </c>
      <c r="E68" s="7" t="s">
        <v>1751</v>
      </c>
      <c r="F68" s="7" t="s">
        <v>2903</v>
      </c>
      <c r="G68" s="18" t="s">
        <v>1752</v>
      </c>
      <c r="H68" s="84">
        <v>11</v>
      </c>
      <c r="I68" s="85">
        <v>16.5</v>
      </c>
      <c r="J68" s="34"/>
      <c r="K68" s="34">
        <f>I68*0.4</f>
        <v>6.6000000000000005</v>
      </c>
      <c r="L68" s="34">
        <f>I68*0.6</f>
        <v>9.9</v>
      </c>
      <c r="M68" s="7"/>
    </row>
    <row r="69" spans="1:13" s="48" customFormat="1" ht="22.5" customHeight="1">
      <c r="A69" s="7">
        <v>33</v>
      </c>
      <c r="B69" s="7" t="s">
        <v>1269</v>
      </c>
      <c r="C69" s="7" t="s">
        <v>756</v>
      </c>
      <c r="D69" s="7" t="s">
        <v>743</v>
      </c>
      <c r="E69" s="7" t="s">
        <v>757</v>
      </c>
      <c r="F69" s="7" t="s">
        <v>1462</v>
      </c>
      <c r="G69" s="19" t="s">
        <v>1270</v>
      </c>
      <c r="H69" s="32">
        <v>30.3</v>
      </c>
      <c r="I69" s="34">
        <v>4.3</v>
      </c>
      <c r="J69" s="34"/>
      <c r="K69" s="86">
        <f>I69*0.8</f>
        <v>3.44</v>
      </c>
      <c r="L69" s="86">
        <f>I69*0.2</f>
        <v>0.86</v>
      </c>
      <c r="M69" s="7"/>
    </row>
    <row r="70" spans="1:13" s="48" customFormat="1" ht="22.5" customHeight="1">
      <c r="A70" s="7">
        <v>34</v>
      </c>
      <c r="B70" s="7" t="s">
        <v>1271</v>
      </c>
      <c r="C70" s="7" t="s">
        <v>719</v>
      </c>
      <c r="D70" s="7" t="s">
        <v>743</v>
      </c>
      <c r="E70" s="7" t="s">
        <v>1272</v>
      </c>
      <c r="F70" s="7" t="s">
        <v>1462</v>
      </c>
      <c r="G70" s="19" t="s">
        <v>1270</v>
      </c>
      <c r="H70" s="32">
        <v>352</v>
      </c>
      <c r="I70" s="34">
        <v>15.18</v>
      </c>
      <c r="J70" s="34"/>
      <c r="K70" s="34">
        <v>3.64</v>
      </c>
      <c r="L70" s="34">
        <v>5.46</v>
      </c>
      <c r="M70" s="7"/>
    </row>
    <row r="71" spans="1:13" s="48" customFormat="1" ht="29.25" customHeight="1">
      <c r="A71" s="7">
        <v>35</v>
      </c>
      <c r="B71" s="7" t="s">
        <v>1199</v>
      </c>
      <c r="C71" s="7" t="s">
        <v>180</v>
      </c>
      <c r="D71" s="7" t="s">
        <v>327</v>
      </c>
      <c r="E71" s="7" t="s">
        <v>1232</v>
      </c>
      <c r="F71" s="7" t="s">
        <v>1462</v>
      </c>
      <c r="G71" s="18" t="s">
        <v>2829</v>
      </c>
      <c r="H71" s="7">
        <v>105</v>
      </c>
      <c r="I71" s="34">
        <v>11</v>
      </c>
      <c r="J71" s="34"/>
      <c r="K71" s="34">
        <v>2.64</v>
      </c>
      <c r="L71" s="34">
        <v>3.96</v>
      </c>
      <c r="M71" s="7"/>
    </row>
    <row r="72" spans="1:13" s="48" customFormat="1" ht="29.25" customHeight="1">
      <c r="A72" s="7">
        <v>36</v>
      </c>
      <c r="B72" s="7" t="s">
        <v>2518</v>
      </c>
      <c r="C72" s="7" t="s">
        <v>180</v>
      </c>
      <c r="D72" s="7" t="s">
        <v>327</v>
      </c>
      <c r="E72" s="7" t="s">
        <v>729</v>
      </c>
      <c r="F72" s="7" t="s">
        <v>1462</v>
      </c>
      <c r="G72" s="18" t="s">
        <v>2829</v>
      </c>
      <c r="H72" s="7">
        <v>108</v>
      </c>
      <c r="I72" s="34">
        <v>8</v>
      </c>
      <c r="J72" s="34"/>
      <c r="K72" s="34">
        <v>1.92</v>
      </c>
      <c r="L72" s="34">
        <v>2.88</v>
      </c>
      <c r="M72" s="7"/>
    </row>
    <row r="73" spans="1:13" s="48" customFormat="1" ht="29.25" customHeight="1">
      <c r="A73" s="7">
        <v>37</v>
      </c>
      <c r="B73" s="97" t="s">
        <v>2522</v>
      </c>
      <c r="C73" s="7" t="s">
        <v>3114</v>
      </c>
      <c r="D73" s="7" t="s">
        <v>327</v>
      </c>
      <c r="E73" s="7" t="s">
        <v>1400</v>
      </c>
      <c r="F73" s="7" t="s">
        <v>1462</v>
      </c>
      <c r="G73" s="18" t="s">
        <v>2829</v>
      </c>
      <c r="H73" s="7">
        <v>200</v>
      </c>
      <c r="I73" s="34">
        <v>18.36</v>
      </c>
      <c r="J73" s="34"/>
      <c r="K73" s="34">
        <v>4.4</v>
      </c>
      <c r="L73" s="34">
        <v>6.6</v>
      </c>
      <c r="M73" s="7"/>
    </row>
    <row r="74" spans="1:13" s="48" customFormat="1" ht="29.25" customHeight="1">
      <c r="A74" s="7">
        <v>38</v>
      </c>
      <c r="B74" s="7" t="s">
        <v>2519</v>
      </c>
      <c r="C74" s="7" t="s">
        <v>3115</v>
      </c>
      <c r="D74" s="7" t="s">
        <v>327</v>
      </c>
      <c r="E74" s="7" t="s">
        <v>729</v>
      </c>
      <c r="F74" s="7" t="s">
        <v>1462</v>
      </c>
      <c r="G74" s="18" t="s">
        <v>2829</v>
      </c>
      <c r="H74" s="7">
        <v>60</v>
      </c>
      <c r="I74" s="34">
        <v>6.69</v>
      </c>
      <c r="J74" s="34"/>
      <c r="K74" s="34">
        <v>1.6</v>
      </c>
      <c r="L74" s="34">
        <v>2.4</v>
      </c>
      <c r="M74" s="7"/>
    </row>
    <row r="75" spans="1:13" s="48" customFormat="1" ht="29.25" customHeight="1">
      <c r="A75" s="7">
        <v>39</v>
      </c>
      <c r="B75" s="7" t="s">
        <v>2523</v>
      </c>
      <c r="C75" s="7" t="s">
        <v>1461</v>
      </c>
      <c r="D75" s="7" t="s">
        <v>327</v>
      </c>
      <c r="E75" s="7" t="s">
        <v>1233</v>
      </c>
      <c r="F75" s="7" t="s">
        <v>1462</v>
      </c>
      <c r="G75" s="18" t="s">
        <v>2829</v>
      </c>
      <c r="H75" s="7">
        <v>80</v>
      </c>
      <c r="I75" s="34">
        <v>8.5</v>
      </c>
      <c r="J75" s="34"/>
      <c r="K75" s="34">
        <v>2.04</v>
      </c>
      <c r="L75" s="34">
        <v>3.06</v>
      </c>
      <c r="M75" s="7"/>
    </row>
    <row r="76" spans="1:13" s="48" customFormat="1" ht="29.25" customHeight="1">
      <c r="A76" s="7">
        <v>40</v>
      </c>
      <c r="B76" s="7" t="s">
        <v>2520</v>
      </c>
      <c r="C76" s="7" t="s">
        <v>180</v>
      </c>
      <c r="D76" s="7" t="s">
        <v>327</v>
      </c>
      <c r="E76" s="7" t="s">
        <v>329</v>
      </c>
      <c r="F76" s="7" t="s">
        <v>1462</v>
      </c>
      <c r="G76" s="18" t="s">
        <v>2829</v>
      </c>
      <c r="H76" s="7">
        <v>50</v>
      </c>
      <c r="I76" s="34">
        <v>5.47</v>
      </c>
      <c r="J76" s="34"/>
      <c r="K76" s="34">
        <v>2.188</v>
      </c>
      <c r="L76" s="34">
        <v>3.2819999999999996</v>
      </c>
      <c r="M76" s="7"/>
    </row>
    <row r="77" spans="1:13" s="48" customFormat="1" ht="29.25" customHeight="1">
      <c r="A77" s="7">
        <v>41</v>
      </c>
      <c r="B77" s="7" t="s">
        <v>1234</v>
      </c>
      <c r="C77" s="7" t="s">
        <v>1461</v>
      </c>
      <c r="D77" s="7" t="s">
        <v>327</v>
      </c>
      <c r="E77" s="7" t="s">
        <v>1235</v>
      </c>
      <c r="F77" s="7" t="s">
        <v>1462</v>
      </c>
      <c r="G77" s="18" t="s">
        <v>2829</v>
      </c>
      <c r="H77" s="7">
        <v>166</v>
      </c>
      <c r="I77" s="34">
        <v>16.5</v>
      </c>
      <c r="J77" s="34"/>
      <c r="K77" s="34">
        <v>3.96</v>
      </c>
      <c r="L77" s="34">
        <v>5.94</v>
      </c>
      <c r="M77" s="7"/>
    </row>
    <row r="78" spans="1:13" s="48" customFormat="1" ht="29.25" customHeight="1">
      <c r="A78" s="7">
        <v>42</v>
      </c>
      <c r="B78" s="7" t="s">
        <v>1236</v>
      </c>
      <c r="C78" s="7" t="s">
        <v>1890</v>
      </c>
      <c r="D78" s="7" t="s">
        <v>327</v>
      </c>
      <c r="E78" s="7" t="s">
        <v>1237</v>
      </c>
      <c r="F78" s="7" t="s">
        <v>1462</v>
      </c>
      <c r="G78" s="18" t="s">
        <v>2829</v>
      </c>
      <c r="H78" s="7">
        <v>146</v>
      </c>
      <c r="I78" s="34">
        <v>13.5</v>
      </c>
      <c r="J78" s="34"/>
      <c r="K78" s="34">
        <v>3.24</v>
      </c>
      <c r="L78" s="34">
        <v>4.86</v>
      </c>
      <c r="M78" s="7"/>
    </row>
    <row r="79" spans="1:13" s="48" customFormat="1" ht="29.25" customHeight="1">
      <c r="A79" s="7">
        <v>43</v>
      </c>
      <c r="B79" s="7" t="s">
        <v>1238</v>
      </c>
      <c r="C79" s="7" t="s">
        <v>1891</v>
      </c>
      <c r="D79" s="7" t="s">
        <v>327</v>
      </c>
      <c r="E79" s="7" t="s">
        <v>1239</v>
      </c>
      <c r="F79" s="7" t="s">
        <v>1462</v>
      </c>
      <c r="G79" s="18" t="s">
        <v>2829</v>
      </c>
      <c r="H79" s="7">
        <v>30</v>
      </c>
      <c r="I79" s="34">
        <v>3.72</v>
      </c>
      <c r="J79" s="34"/>
      <c r="K79" s="34">
        <v>1.4880000000000002</v>
      </c>
      <c r="L79" s="34">
        <v>2.232</v>
      </c>
      <c r="M79" s="7"/>
    </row>
    <row r="80" spans="1:13" s="48" customFormat="1" ht="23.25" customHeight="1">
      <c r="A80" s="7">
        <v>44</v>
      </c>
      <c r="B80" s="7" t="s">
        <v>1470</v>
      </c>
      <c r="C80" s="7" t="s">
        <v>1876</v>
      </c>
      <c r="D80" s="7" t="s">
        <v>730</v>
      </c>
      <c r="E80" s="7" t="s">
        <v>2316</v>
      </c>
      <c r="F80" s="7" t="s">
        <v>1462</v>
      </c>
      <c r="G80" s="7" t="s">
        <v>11</v>
      </c>
      <c r="H80" s="15" t="s">
        <v>12</v>
      </c>
      <c r="I80" s="34">
        <v>24.6</v>
      </c>
      <c r="J80" s="34"/>
      <c r="K80" s="34">
        <v>4</v>
      </c>
      <c r="L80" s="34">
        <v>6</v>
      </c>
      <c r="M80" s="7"/>
    </row>
    <row r="81" spans="1:13" s="33" customFormat="1" ht="22.5" customHeight="1">
      <c r="A81" s="7">
        <v>45</v>
      </c>
      <c r="B81" s="7" t="s">
        <v>1247</v>
      </c>
      <c r="C81" s="7" t="s">
        <v>1248</v>
      </c>
      <c r="D81" s="7" t="s">
        <v>743</v>
      </c>
      <c r="E81" s="7" t="s">
        <v>1877</v>
      </c>
      <c r="F81" s="7" t="s">
        <v>1462</v>
      </c>
      <c r="G81" s="18" t="s">
        <v>1242</v>
      </c>
      <c r="H81" s="7">
        <v>180</v>
      </c>
      <c r="I81" s="34">
        <v>28.5</v>
      </c>
      <c r="J81" s="34"/>
      <c r="K81" s="34">
        <v>6.84</v>
      </c>
      <c r="L81" s="34">
        <v>10.26</v>
      </c>
      <c r="M81" s="7"/>
    </row>
    <row r="82" spans="1:13" s="48" customFormat="1" ht="27.75" customHeight="1">
      <c r="A82" s="7">
        <v>46</v>
      </c>
      <c r="B82" s="7" t="s">
        <v>13</v>
      </c>
      <c r="C82" s="7" t="s">
        <v>1876</v>
      </c>
      <c r="D82" s="7" t="s">
        <v>730</v>
      </c>
      <c r="E82" s="7" t="s">
        <v>2316</v>
      </c>
      <c r="F82" s="7" t="s">
        <v>1462</v>
      </c>
      <c r="G82" s="7" t="s">
        <v>1469</v>
      </c>
      <c r="H82" s="7" t="s">
        <v>837</v>
      </c>
      <c r="I82" s="34">
        <v>8.24</v>
      </c>
      <c r="J82" s="34"/>
      <c r="K82" s="34">
        <v>1.98</v>
      </c>
      <c r="L82" s="34">
        <v>2.97</v>
      </c>
      <c r="M82" s="7"/>
    </row>
    <row r="83" spans="1:13" s="48" customFormat="1" ht="27.75" customHeight="1">
      <c r="A83" s="7">
        <v>47</v>
      </c>
      <c r="B83" s="7" t="s">
        <v>14</v>
      </c>
      <c r="C83" s="7" t="s">
        <v>1876</v>
      </c>
      <c r="D83" s="7" t="s">
        <v>743</v>
      </c>
      <c r="E83" s="7" t="s">
        <v>1468</v>
      </c>
      <c r="F83" s="7" t="s">
        <v>1462</v>
      </c>
      <c r="G83" s="7" t="s">
        <v>1469</v>
      </c>
      <c r="H83" s="7" t="s">
        <v>837</v>
      </c>
      <c r="I83" s="34">
        <v>7.81</v>
      </c>
      <c r="J83" s="34"/>
      <c r="K83" s="34">
        <v>1.87</v>
      </c>
      <c r="L83" s="34">
        <v>2.81</v>
      </c>
      <c r="M83" s="7"/>
    </row>
    <row r="84" spans="1:13" s="48" customFormat="1" ht="27.75" customHeight="1">
      <c r="A84" s="7">
        <v>48</v>
      </c>
      <c r="B84" s="7" t="s">
        <v>15</v>
      </c>
      <c r="C84" s="7" t="s">
        <v>1876</v>
      </c>
      <c r="D84" s="7" t="s">
        <v>730</v>
      </c>
      <c r="E84" s="7" t="s">
        <v>2316</v>
      </c>
      <c r="F84" s="7" t="s">
        <v>1462</v>
      </c>
      <c r="G84" s="7" t="s">
        <v>1469</v>
      </c>
      <c r="H84" s="7" t="s">
        <v>837</v>
      </c>
      <c r="I84" s="34">
        <v>4.15</v>
      </c>
      <c r="J84" s="34"/>
      <c r="K84" s="34">
        <v>1</v>
      </c>
      <c r="L84" s="34">
        <v>1.5</v>
      </c>
      <c r="M84" s="7"/>
    </row>
    <row r="85" spans="1:13" s="48" customFormat="1" ht="27.75" customHeight="1">
      <c r="A85" s="7">
        <v>49</v>
      </c>
      <c r="B85" s="7" t="s">
        <v>16</v>
      </c>
      <c r="C85" s="7" t="s">
        <v>1876</v>
      </c>
      <c r="D85" s="7" t="s">
        <v>730</v>
      </c>
      <c r="E85" s="7" t="s">
        <v>17</v>
      </c>
      <c r="F85" s="7" t="s">
        <v>1462</v>
      </c>
      <c r="G85" s="7" t="s">
        <v>1469</v>
      </c>
      <c r="H85" s="7" t="s">
        <v>837</v>
      </c>
      <c r="I85" s="34">
        <v>15.6</v>
      </c>
      <c r="J85" s="34"/>
      <c r="K85" s="34">
        <v>3.7</v>
      </c>
      <c r="L85" s="34">
        <v>5.6</v>
      </c>
      <c r="M85" s="7"/>
    </row>
    <row r="86" spans="1:13" s="48" customFormat="1" ht="27.75" customHeight="1">
      <c r="A86" s="7">
        <v>50</v>
      </c>
      <c r="B86" s="7" t="s">
        <v>18</v>
      </c>
      <c r="C86" s="7" t="s">
        <v>1876</v>
      </c>
      <c r="D86" s="7" t="s">
        <v>730</v>
      </c>
      <c r="E86" s="7" t="s">
        <v>17</v>
      </c>
      <c r="F86" s="7" t="s">
        <v>1462</v>
      </c>
      <c r="G86" s="7" t="s">
        <v>1469</v>
      </c>
      <c r="H86" s="7" t="s">
        <v>837</v>
      </c>
      <c r="I86" s="34">
        <v>15.1</v>
      </c>
      <c r="J86" s="34"/>
      <c r="K86" s="34">
        <v>3.6</v>
      </c>
      <c r="L86" s="34">
        <v>5.45</v>
      </c>
      <c r="M86" s="7"/>
    </row>
    <row r="87" spans="1:13" s="48" customFormat="1" ht="27.75" customHeight="1">
      <c r="A87" s="7">
        <v>51</v>
      </c>
      <c r="B87" s="7" t="s">
        <v>19</v>
      </c>
      <c r="C87" s="7" t="s">
        <v>1876</v>
      </c>
      <c r="D87" s="7" t="s">
        <v>743</v>
      </c>
      <c r="E87" s="7" t="s">
        <v>1877</v>
      </c>
      <c r="F87" s="7" t="s">
        <v>1462</v>
      </c>
      <c r="G87" s="7" t="s">
        <v>1469</v>
      </c>
      <c r="H87" s="7" t="s">
        <v>837</v>
      </c>
      <c r="I87" s="34">
        <v>5</v>
      </c>
      <c r="J87" s="34"/>
      <c r="K87" s="34">
        <v>2</v>
      </c>
      <c r="L87" s="34">
        <f>I87*0.6</f>
        <v>3</v>
      </c>
      <c r="M87" s="7"/>
    </row>
    <row r="88" spans="1:13" s="48" customFormat="1" ht="27.75" customHeight="1">
      <c r="A88" s="7">
        <v>52</v>
      </c>
      <c r="B88" s="7" t="s">
        <v>20</v>
      </c>
      <c r="C88" s="7" t="s">
        <v>1876</v>
      </c>
      <c r="D88" s="7" t="s">
        <v>743</v>
      </c>
      <c r="E88" s="7" t="s">
        <v>1877</v>
      </c>
      <c r="F88" s="7" t="s">
        <v>1462</v>
      </c>
      <c r="G88" s="7" t="s">
        <v>1469</v>
      </c>
      <c r="H88" s="7" t="s">
        <v>837</v>
      </c>
      <c r="I88" s="34">
        <v>5</v>
      </c>
      <c r="J88" s="34"/>
      <c r="K88" s="34">
        <v>2</v>
      </c>
      <c r="L88" s="34">
        <f>I88*0.6</f>
        <v>3</v>
      </c>
      <c r="M88" s="7"/>
    </row>
    <row r="89" spans="1:13" s="48" customFormat="1" ht="27.75" customHeight="1">
      <c r="A89" s="7">
        <v>53</v>
      </c>
      <c r="B89" s="7" t="s">
        <v>2666</v>
      </c>
      <c r="C89" s="7" t="s">
        <v>1876</v>
      </c>
      <c r="D89" s="7" t="s">
        <v>743</v>
      </c>
      <c r="E89" s="7" t="s">
        <v>1877</v>
      </c>
      <c r="F89" s="7" t="s">
        <v>1462</v>
      </c>
      <c r="G89" s="7" t="s">
        <v>1469</v>
      </c>
      <c r="H89" s="7" t="s">
        <v>837</v>
      </c>
      <c r="I89" s="34">
        <v>6</v>
      </c>
      <c r="J89" s="34"/>
      <c r="K89" s="34">
        <v>2.4</v>
      </c>
      <c r="L89" s="34">
        <f>I89*0.6</f>
        <v>3.5999999999999996</v>
      </c>
      <c r="M89" s="7"/>
    </row>
    <row r="90" spans="1:13" s="33" customFormat="1" ht="25.5" customHeight="1">
      <c r="A90" s="7">
        <v>54</v>
      </c>
      <c r="B90" s="7" t="s">
        <v>1753</v>
      </c>
      <c r="C90" s="32" t="s">
        <v>345</v>
      </c>
      <c r="D90" s="32" t="s">
        <v>743</v>
      </c>
      <c r="E90" s="32" t="s">
        <v>1418</v>
      </c>
      <c r="F90" s="32" t="s">
        <v>1462</v>
      </c>
      <c r="G90" s="19" t="s">
        <v>1420</v>
      </c>
      <c r="H90" s="7">
        <v>11</v>
      </c>
      <c r="I90" s="34">
        <v>16.5</v>
      </c>
      <c r="J90" s="34"/>
      <c r="K90" s="187">
        <f>I90*0.4</f>
        <v>6.6000000000000005</v>
      </c>
      <c r="L90" s="34">
        <f>I90*0.6</f>
        <v>9.9</v>
      </c>
      <c r="M90" s="7"/>
    </row>
    <row r="91" spans="1:13" s="48" customFormat="1" ht="24" customHeight="1">
      <c r="A91" s="7">
        <v>55</v>
      </c>
      <c r="B91" s="7" t="s">
        <v>2670</v>
      </c>
      <c r="C91" s="7" t="s">
        <v>1414</v>
      </c>
      <c r="D91" s="7" t="s">
        <v>743</v>
      </c>
      <c r="E91" s="7" t="s">
        <v>1878</v>
      </c>
      <c r="F91" s="7" t="s">
        <v>290</v>
      </c>
      <c r="G91" s="7" t="s">
        <v>1415</v>
      </c>
      <c r="H91" s="7">
        <v>300</v>
      </c>
      <c r="I91" s="34">
        <v>3.6</v>
      </c>
      <c r="J91" s="34"/>
      <c r="K91" s="34">
        <v>1</v>
      </c>
      <c r="L91" s="34">
        <v>2.6</v>
      </c>
      <c r="M91" s="7"/>
    </row>
    <row r="92" spans="1:13" s="48" customFormat="1" ht="24" customHeight="1">
      <c r="A92" s="7">
        <v>56</v>
      </c>
      <c r="B92" s="7" t="s">
        <v>1416</v>
      </c>
      <c r="C92" s="7" t="s">
        <v>1417</v>
      </c>
      <c r="D92" s="7" t="s">
        <v>743</v>
      </c>
      <c r="E92" s="7" t="s">
        <v>1418</v>
      </c>
      <c r="F92" s="7" t="s">
        <v>290</v>
      </c>
      <c r="G92" s="7" t="s">
        <v>1415</v>
      </c>
      <c r="H92" s="7">
        <v>350</v>
      </c>
      <c r="I92" s="34">
        <v>4</v>
      </c>
      <c r="J92" s="34"/>
      <c r="K92" s="34">
        <v>1</v>
      </c>
      <c r="L92" s="34">
        <v>3</v>
      </c>
      <c r="M92" s="7"/>
    </row>
    <row r="93" spans="1:13" s="33" customFormat="1" ht="25.5" customHeight="1">
      <c r="A93" s="7">
        <v>57</v>
      </c>
      <c r="B93" s="32" t="s">
        <v>1419</v>
      </c>
      <c r="C93" s="32" t="s">
        <v>1436</v>
      </c>
      <c r="D93" s="32" t="s">
        <v>743</v>
      </c>
      <c r="E93" s="32" t="s">
        <v>1878</v>
      </c>
      <c r="F93" s="32" t="s">
        <v>1462</v>
      </c>
      <c r="G93" s="19" t="s">
        <v>1420</v>
      </c>
      <c r="H93" s="32">
        <v>112</v>
      </c>
      <c r="I93" s="34">
        <v>6.5</v>
      </c>
      <c r="J93" s="34"/>
      <c r="K93" s="34">
        <v>1.56</v>
      </c>
      <c r="L93" s="34">
        <v>2.34</v>
      </c>
      <c r="M93" s="7"/>
    </row>
    <row r="94" spans="1:13" s="33" customFormat="1" ht="25.5" customHeight="1">
      <c r="A94" s="7">
        <v>58</v>
      </c>
      <c r="B94" s="32" t="s">
        <v>1421</v>
      </c>
      <c r="C94" s="32" t="s">
        <v>1436</v>
      </c>
      <c r="D94" s="32" t="s">
        <v>743</v>
      </c>
      <c r="E94" s="32" t="s">
        <v>1878</v>
      </c>
      <c r="F94" s="32" t="s">
        <v>1462</v>
      </c>
      <c r="G94" s="19" t="s">
        <v>1420</v>
      </c>
      <c r="H94" s="32">
        <v>114</v>
      </c>
      <c r="I94" s="34">
        <v>8</v>
      </c>
      <c r="J94" s="34"/>
      <c r="K94" s="34">
        <v>1.92</v>
      </c>
      <c r="L94" s="34">
        <v>2.88</v>
      </c>
      <c r="M94" s="7"/>
    </row>
    <row r="95" spans="1:13" s="33" customFormat="1" ht="25.5" customHeight="1">
      <c r="A95" s="7">
        <v>59</v>
      </c>
      <c r="B95" s="32" t="s">
        <v>1422</v>
      </c>
      <c r="C95" s="32" t="s">
        <v>1423</v>
      </c>
      <c r="D95" s="32" t="s">
        <v>743</v>
      </c>
      <c r="E95" s="32" t="s">
        <v>1878</v>
      </c>
      <c r="F95" s="32" t="s">
        <v>1462</v>
      </c>
      <c r="G95" s="19" t="s">
        <v>1420</v>
      </c>
      <c r="H95" s="32">
        <v>120</v>
      </c>
      <c r="I95" s="34">
        <v>7.5</v>
      </c>
      <c r="J95" s="34"/>
      <c r="K95" s="34">
        <v>1.8</v>
      </c>
      <c r="L95" s="34">
        <v>2.7</v>
      </c>
      <c r="M95" s="7"/>
    </row>
    <row r="96" spans="1:13" s="33" customFormat="1" ht="25.5" customHeight="1">
      <c r="A96" s="7">
        <v>60</v>
      </c>
      <c r="B96" s="32" t="s">
        <v>1424</v>
      </c>
      <c r="C96" s="32" t="s">
        <v>1423</v>
      </c>
      <c r="D96" s="32" t="s">
        <v>743</v>
      </c>
      <c r="E96" s="32" t="s">
        <v>1878</v>
      </c>
      <c r="F96" s="32" t="s">
        <v>1462</v>
      </c>
      <c r="G96" s="19" t="s">
        <v>1420</v>
      </c>
      <c r="H96" s="32">
        <v>220</v>
      </c>
      <c r="I96" s="34">
        <v>9.5</v>
      </c>
      <c r="J96" s="34"/>
      <c r="K96" s="34">
        <v>2.28</v>
      </c>
      <c r="L96" s="34">
        <v>3.42</v>
      </c>
      <c r="M96" s="7"/>
    </row>
    <row r="97" spans="1:13" s="33" customFormat="1" ht="25.5" customHeight="1">
      <c r="A97" s="7">
        <v>61</v>
      </c>
      <c r="B97" s="32" t="s">
        <v>1425</v>
      </c>
      <c r="C97" s="32" t="s">
        <v>1423</v>
      </c>
      <c r="D97" s="32" t="s">
        <v>743</v>
      </c>
      <c r="E97" s="32" t="s">
        <v>1878</v>
      </c>
      <c r="F97" s="32" t="s">
        <v>1462</v>
      </c>
      <c r="G97" s="19" t="s">
        <v>1420</v>
      </c>
      <c r="H97" s="32">
        <v>145</v>
      </c>
      <c r="I97" s="34">
        <v>9</v>
      </c>
      <c r="J97" s="34"/>
      <c r="K97" s="34">
        <v>2.16</v>
      </c>
      <c r="L97" s="34">
        <v>3.24</v>
      </c>
      <c r="M97" s="7"/>
    </row>
    <row r="98" spans="1:13" s="33" customFormat="1" ht="25.5" customHeight="1">
      <c r="A98" s="7">
        <v>62</v>
      </c>
      <c r="B98" s="32" t="s">
        <v>1426</v>
      </c>
      <c r="C98" s="32" t="s">
        <v>1427</v>
      </c>
      <c r="D98" s="32" t="s">
        <v>743</v>
      </c>
      <c r="E98" s="32" t="s">
        <v>1878</v>
      </c>
      <c r="F98" s="32" t="s">
        <v>1462</v>
      </c>
      <c r="G98" s="19" t="s">
        <v>1420</v>
      </c>
      <c r="H98" s="32">
        <v>102</v>
      </c>
      <c r="I98" s="34">
        <v>7</v>
      </c>
      <c r="J98" s="34"/>
      <c r="K98" s="34">
        <v>1.68</v>
      </c>
      <c r="L98" s="34">
        <v>2.52</v>
      </c>
      <c r="M98" s="7"/>
    </row>
    <row r="99" spans="1:13" s="33" customFormat="1" ht="25.5" customHeight="1">
      <c r="A99" s="7">
        <v>63</v>
      </c>
      <c r="B99" s="32" t="s">
        <v>1428</v>
      </c>
      <c r="C99" s="32" t="s">
        <v>1429</v>
      </c>
      <c r="D99" s="32" t="s">
        <v>743</v>
      </c>
      <c r="E99" s="32" t="s">
        <v>1878</v>
      </c>
      <c r="F99" s="32" t="s">
        <v>1462</v>
      </c>
      <c r="G99" s="19" t="s">
        <v>1420</v>
      </c>
      <c r="H99" s="32">
        <v>115</v>
      </c>
      <c r="I99" s="34">
        <v>7.8</v>
      </c>
      <c r="J99" s="34"/>
      <c r="K99" s="34">
        <v>1.87</v>
      </c>
      <c r="L99" s="34">
        <v>2.81</v>
      </c>
      <c r="M99" s="7"/>
    </row>
    <row r="100" spans="1:13" s="33" customFormat="1" ht="25.5" customHeight="1">
      <c r="A100" s="7">
        <v>64</v>
      </c>
      <c r="B100" s="7" t="s">
        <v>2670</v>
      </c>
      <c r="C100" s="7" t="s">
        <v>1414</v>
      </c>
      <c r="D100" s="7" t="s">
        <v>743</v>
      </c>
      <c r="E100" s="7" t="s">
        <v>167</v>
      </c>
      <c r="F100" s="32" t="s">
        <v>1462</v>
      </c>
      <c r="G100" s="19" t="s">
        <v>1420</v>
      </c>
      <c r="H100" s="7">
        <v>65</v>
      </c>
      <c r="I100" s="34">
        <v>4</v>
      </c>
      <c r="J100" s="34"/>
      <c r="K100" s="34">
        <v>1.6</v>
      </c>
      <c r="L100" s="34">
        <v>2.4</v>
      </c>
      <c r="M100" s="7"/>
    </row>
    <row r="101" spans="1:13" s="33" customFormat="1" ht="25.5" customHeight="1">
      <c r="A101" s="7">
        <v>65</v>
      </c>
      <c r="B101" s="7" t="s">
        <v>341</v>
      </c>
      <c r="C101" s="7" t="s">
        <v>1414</v>
      </c>
      <c r="D101" s="7" t="s">
        <v>743</v>
      </c>
      <c r="E101" s="7" t="s">
        <v>167</v>
      </c>
      <c r="F101" s="32" t="s">
        <v>1462</v>
      </c>
      <c r="G101" s="19" t="s">
        <v>1420</v>
      </c>
      <c r="H101" s="7">
        <v>11</v>
      </c>
      <c r="I101" s="34">
        <v>1.3</v>
      </c>
      <c r="J101" s="34"/>
      <c r="K101" s="34">
        <v>0.52</v>
      </c>
      <c r="L101" s="34">
        <v>0.78</v>
      </c>
      <c r="M101" s="7"/>
    </row>
    <row r="102" spans="1:13" s="33" customFormat="1" ht="25.5" customHeight="1">
      <c r="A102" s="7">
        <v>66</v>
      </c>
      <c r="B102" s="7" t="s">
        <v>342</v>
      </c>
      <c r="C102" s="32" t="s">
        <v>1427</v>
      </c>
      <c r="D102" s="32" t="s">
        <v>743</v>
      </c>
      <c r="E102" s="32" t="s">
        <v>1418</v>
      </c>
      <c r="F102" s="32" t="s">
        <v>1462</v>
      </c>
      <c r="G102" s="19" t="s">
        <v>1420</v>
      </c>
      <c r="H102" s="7">
        <v>11</v>
      </c>
      <c r="I102" s="34">
        <v>1.4</v>
      </c>
      <c r="J102" s="34"/>
      <c r="K102" s="34">
        <v>0.56</v>
      </c>
      <c r="L102" s="34">
        <v>0.84</v>
      </c>
      <c r="M102" s="7"/>
    </row>
    <row r="103" spans="1:13" ht="14.25">
      <c r="A103" s="89"/>
      <c r="B103" s="89"/>
      <c r="C103" s="89"/>
      <c r="D103" s="89"/>
      <c r="E103" s="89"/>
      <c r="F103" s="89"/>
      <c r="G103" s="89"/>
      <c r="H103" s="89"/>
      <c r="I103" s="89"/>
      <c r="J103" s="89"/>
      <c r="K103" s="89"/>
      <c r="L103" s="89"/>
      <c r="M103" s="89"/>
    </row>
  </sheetData>
  <sheetProtection/>
  <mergeCells count="13">
    <mergeCell ref="G2:G3"/>
    <mergeCell ref="H2:H3"/>
    <mergeCell ref="I2:I3"/>
    <mergeCell ref="J2:J3"/>
    <mergeCell ref="M2:M3"/>
    <mergeCell ref="A1:M1"/>
    <mergeCell ref="K2:L2"/>
    <mergeCell ref="A2:A3"/>
    <mergeCell ref="B2:B3"/>
    <mergeCell ref="C2:C3"/>
    <mergeCell ref="D2:D3"/>
    <mergeCell ref="E2:E3"/>
    <mergeCell ref="F2:F3"/>
  </mergeCells>
  <printOptions/>
  <pageMargins left="0.7480314960629921" right="0.7480314960629921" top="0.7874015748031497" bottom="0.7874015748031497" header="0.5118110236220472" footer="0.5118110236220472"/>
  <pageSetup horizontalDpi="200" verticalDpi="200" orientation="landscape" paperSize="9" r:id="rId1"/>
  <headerFooter alignWithMargins="0">
    <oddFooter>&amp;C&amp;10&amp;P</oddFooter>
  </headerFooter>
</worksheet>
</file>

<file path=xl/worksheets/sheet14.xml><?xml version="1.0" encoding="utf-8"?>
<worksheet xmlns="http://schemas.openxmlformats.org/spreadsheetml/2006/main" xmlns:r="http://schemas.openxmlformats.org/officeDocument/2006/relationships">
  <dimension ref="A1:K28"/>
  <sheetViews>
    <sheetView zoomScalePageLayoutView="0" workbookViewId="0" topLeftCell="A13">
      <selection activeCell="D25" sqref="D25"/>
    </sheetView>
  </sheetViews>
  <sheetFormatPr defaultColWidth="9.00390625" defaultRowHeight="14.25"/>
  <cols>
    <col min="1" max="1" width="3.625" style="75" customWidth="1"/>
    <col min="2" max="2" width="20.50390625" style="75" customWidth="1"/>
    <col min="3" max="3" width="13.625" style="75" customWidth="1"/>
    <col min="4" max="4" width="7.25390625" style="75" customWidth="1"/>
    <col min="5" max="5" width="20.25390625" style="75" customWidth="1"/>
    <col min="6" max="6" width="12.375" style="75" customWidth="1"/>
    <col min="7" max="7" width="9.00390625" style="75" customWidth="1"/>
    <col min="8" max="8" width="9.25390625" style="75" customWidth="1"/>
    <col min="9" max="9" width="7.50390625" style="75" customWidth="1"/>
    <col min="10" max="10" width="8.25390625" style="75" customWidth="1"/>
    <col min="11" max="16384" width="9.00390625" style="75" customWidth="1"/>
  </cols>
  <sheetData>
    <row r="1" spans="1:11" ht="30.75" customHeight="1">
      <c r="A1" s="1" t="s">
        <v>1592</v>
      </c>
      <c r="B1" s="1"/>
      <c r="C1" s="1"/>
      <c r="D1" s="1"/>
      <c r="E1" s="1"/>
      <c r="F1" s="1"/>
      <c r="G1" s="1"/>
      <c r="H1" s="1"/>
      <c r="I1" s="1"/>
      <c r="J1" s="1"/>
      <c r="K1" s="1"/>
    </row>
    <row r="2" spans="1:11" s="102" customFormat="1" ht="29.25" customHeight="1">
      <c r="A2" s="198" t="s">
        <v>183</v>
      </c>
      <c r="B2" s="198" t="s">
        <v>1916</v>
      </c>
      <c r="C2" s="198" t="s">
        <v>1909</v>
      </c>
      <c r="D2" s="198" t="s">
        <v>1917</v>
      </c>
      <c r="E2" s="198" t="s">
        <v>1919</v>
      </c>
      <c r="F2" s="198" t="s">
        <v>184</v>
      </c>
      <c r="G2" s="198" t="s">
        <v>708</v>
      </c>
      <c r="H2" s="198" t="s">
        <v>707</v>
      </c>
      <c r="I2" s="194" t="s">
        <v>186</v>
      </c>
      <c r="J2" s="194"/>
      <c r="K2" s="198" t="s">
        <v>1915</v>
      </c>
    </row>
    <row r="3" spans="1:11" s="102" customFormat="1" ht="16.5" customHeight="1">
      <c r="A3" s="199"/>
      <c r="B3" s="199"/>
      <c r="C3" s="199"/>
      <c r="D3" s="199"/>
      <c r="E3" s="199"/>
      <c r="F3" s="199"/>
      <c r="G3" s="199"/>
      <c r="H3" s="199"/>
      <c r="I3" s="7" t="s">
        <v>710</v>
      </c>
      <c r="J3" s="7" t="s">
        <v>711</v>
      </c>
      <c r="K3" s="199"/>
    </row>
    <row r="4" spans="1:11" s="105" customFormat="1" ht="23.25" customHeight="1">
      <c r="A4" s="195" t="s">
        <v>1589</v>
      </c>
      <c r="B4" s="197"/>
      <c r="C4" s="103"/>
      <c r="D4" s="103"/>
      <c r="E4" s="103"/>
      <c r="F4" s="103"/>
      <c r="G4" s="104">
        <f>SUM(G5,G10,G25)</f>
        <v>1915.3</v>
      </c>
      <c r="H4" s="104"/>
      <c r="I4" s="104">
        <f>SUM(I5,I10,I25)</f>
        <v>216.82</v>
      </c>
      <c r="J4" s="104">
        <f>SUM(J5,J10,J25)</f>
        <v>1057.42</v>
      </c>
      <c r="K4" s="103"/>
    </row>
    <row r="5" spans="1:11" s="105" customFormat="1" ht="25.5" customHeight="1">
      <c r="A5" s="177" t="s">
        <v>693</v>
      </c>
      <c r="B5" s="167"/>
      <c r="C5" s="103"/>
      <c r="D5" s="103"/>
      <c r="E5" s="103"/>
      <c r="F5" s="103"/>
      <c r="G5" s="104">
        <f>SUM(G6:G9)</f>
        <v>693</v>
      </c>
      <c r="H5" s="104"/>
      <c r="I5" s="104">
        <f>SUM(I6:I9)</f>
        <v>83</v>
      </c>
      <c r="J5" s="104">
        <f>SUM(J6:J9)</f>
        <v>600</v>
      </c>
      <c r="K5" s="178"/>
    </row>
    <row r="6" spans="1:11" s="80" customFormat="1" ht="30" customHeight="1">
      <c r="A6" s="7">
        <v>1</v>
      </c>
      <c r="B6" s="7" t="s">
        <v>2624</v>
      </c>
      <c r="C6" s="7" t="s">
        <v>2538</v>
      </c>
      <c r="D6" s="7" t="s">
        <v>1462</v>
      </c>
      <c r="E6" s="7" t="s">
        <v>1591</v>
      </c>
      <c r="F6" s="7" t="s">
        <v>343</v>
      </c>
      <c r="G6" s="34">
        <v>500</v>
      </c>
      <c r="H6" s="34"/>
      <c r="I6" s="34"/>
      <c r="J6" s="34">
        <v>500</v>
      </c>
      <c r="K6" s="72"/>
    </row>
    <row r="7" spans="1:11" s="80" customFormat="1" ht="27.75" customHeight="1">
      <c r="A7" s="7">
        <v>2</v>
      </c>
      <c r="B7" s="7" t="s">
        <v>1593</v>
      </c>
      <c r="C7" s="7" t="s">
        <v>1594</v>
      </c>
      <c r="D7" s="7" t="s">
        <v>1595</v>
      </c>
      <c r="E7" s="7" t="s">
        <v>1596</v>
      </c>
      <c r="F7" s="7" t="s">
        <v>1597</v>
      </c>
      <c r="G7" s="34">
        <v>70</v>
      </c>
      <c r="H7" s="34"/>
      <c r="I7" s="34">
        <v>56</v>
      </c>
      <c r="J7" s="34">
        <v>14</v>
      </c>
      <c r="K7" s="72"/>
    </row>
    <row r="8" spans="1:11" s="80" customFormat="1" ht="26.25" customHeight="1">
      <c r="A8" s="7">
        <v>3</v>
      </c>
      <c r="B8" s="7" t="s">
        <v>1598</v>
      </c>
      <c r="C8" s="7" t="s">
        <v>1599</v>
      </c>
      <c r="D8" s="7" t="s">
        <v>1600</v>
      </c>
      <c r="E8" s="7" t="s">
        <v>1596</v>
      </c>
      <c r="F8" s="7" t="s">
        <v>1601</v>
      </c>
      <c r="G8" s="34">
        <v>23</v>
      </c>
      <c r="H8" s="34"/>
      <c r="I8" s="34"/>
      <c r="J8" s="34">
        <v>23</v>
      </c>
      <c r="K8" s="72"/>
    </row>
    <row r="9" spans="1:11" s="37" customFormat="1" ht="33" customHeight="1">
      <c r="A9" s="7">
        <v>4</v>
      </c>
      <c r="B9" s="7" t="s">
        <v>1200</v>
      </c>
      <c r="C9" s="7" t="s">
        <v>1602</v>
      </c>
      <c r="D9" s="7" t="s">
        <v>1603</v>
      </c>
      <c r="E9" s="7" t="s">
        <v>1604</v>
      </c>
      <c r="F9" s="44" t="s">
        <v>1605</v>
      </c>
      <c r="G9" s="34">
        <v>100</v>
      </c>
      <c r="H9" s="34"/>
      <c r="I9" s="34">
        <v>27</v>
      </c>
      <c r="J9" s="34">
        <v>63</v>
      </c>
      <c r="K9" s="7"/>
    </row>
    <row r="10" spans="1:11" s="80" customFormat="1" ht="26.25" customHeight="1">
      <c r="A10" s="177" t="s">
        <v>2729</v>
      </c>
      <c r="B10" s="7"/>
      <c r="C10" s="7"/>
      <c r="D10" s="7"/>
      <c r="E10" s="7"/>
      <c r="F10" s="7"/>
      <c r="G10" s="148">
        <f>SUM(G11:G24)</f>
        <v>1097.3</v>
      </c>
      <c r="H10" s="148"/>
      <c r="I10" s="148">
        <f>SUM(I11:I24)</f>
        <v>118.82</v>
      </c>
      <c r="J10" s="148">
        <f>SUM(J11:J24)</f>
        <v>422.42</v>
      </c>
      <c r="K10" s="72"/>
    </row>
    <row r="11" spans="1:11" s="73" customFormat="1" ht="33" customHeight="1">
      <c r="A11" s="7">
        <v>1</v>
      </c>
      <c r="B11" s="7" t="s">
        <v>1046</v>
      </c>
      <c r="C11" s="7" t="s">
        <v>1045</v>
      </c>
      <c r="D11" s="7" t="s">
        <v>1603</v>
      </c>
      <c r="E11" s="7" t="s">
        <v>2830</v>
      </c>
      <c r="F11" s="7" t="s">
        <v>1740</v>
      </c>
      <c r="G11" s="34">
        <v>443.8</v>
      </c>
      <c r="H11" s="34"/>
      <c r="I11" s="34"/>
      <c r="J11" s="34">
        <v>100</v>
      </c>
      <c r="K11" s="72"/>
    </row>
    <row r="12" spans="1:11" s="80" customFormat="1" ht="33" customHeight="1">
      <c r="A12" s="7">
        <v>2</v>
      </c>
      <c r="B12" s="71" t="s">
        <v>2831</v>
      </c>
      <c r="C12" s="7" t="s">
        <v>2832</v>
      </c>
      <c r="D12" s="7" t="s">
        <v>747</v>
      </c>
      <c r="E12" s="7" t="s">
        <v>236</v>
      </c>
      <c r="F12" s="7" t="s">
        <v>2833</v>
      </c>
      <c r="G12" s="34">
        <v>30</v>
      </c>
      <c r="H12" s="34"/>
      <c r="I12" s="34"/>
      <c r="J12" s="34">
        <v>30</v>
      </c>
      <c r="K12" s="72"/>
    </row>
    <row r="13" spans="1:11" s="80" customFormat="1" ht="33" customHeight="1">
      <c r="A13" s="7">
        <v>3</v>
      </c>
      <c r="B13" s="71" t="s">
        <v>2834</v>
      </c>
      <c r="C13" s="7" t="s">
        <v>2835</v>
      </c>
      <c r="D13" s="7" t="s">
        <v>1441</v>
      </c>
      <c r="E13" s="7" t="s">
        <v>237</v>
      </c>
      <c r="F13" s="15" t="s">
        <v>2836</v>
      </c>
      <c r="G13" s="34">
        <v>184</v>
      </c>
      <c r="H13" s="34"/>
      <c r="I13" s="34">
        <v>33.12</v>
      </c>
      <c r="J13" s="34">
        <v>77.28</v>
      </c>
      <c r="K13" s="7"/>
    </row>
    <row r="14" spans="1:11" s="80" customFormat="1" ht="33" customHeight="1">
      <c r="A14" s="7">
        <v>4</v>
      </c>
      <c r="B14" s="44" t="s">
        <v>2893</v>
      </c>
      <c r="C14" s="7" t="s">
        <v>2837</v>
      </c>
      <c r="D14" s="7" t="s">
        <v>1600</v>
      </c>
      <c r="E14" s="7" t="s">
        <v>2838</v>
      </c>
      <c r="F14" s="7" t="s">
        <v>2839</v>
      </c>
      <c r="G14" s="34">
        <v>4</v>
      </c>
      <c r="H14" s="34"/>
      <c r="I14" s="34">
        <v>1.2</v>
      </c>
      <c r="J14" s="34">
        <v>2.8</v>
      </c>
      <c r="K14" s="72"/>
    </row>
    <row r="15" spans="1:11" s="80" customFormat="1" ht="33" customHeight="1">
      <c r="A15" s="7">
        <v>5</v>
      </c>
      <c r="B15" s="7" t="s">
        <v>2840</v>
      </c>
      <c r="C15" s="7" t="s">
        <v>2841</v>
      </c>
      <c r="D15" s="7" t="s">
        <v>1600</v>
      </c>
      <c r="E15" s="7" t="s">
        <v>1596</v>
      </c>
      <c r="F15" s="7" t="s">
        <v>2842</v>
      </c>
      <c r="G15" s="34">
        <v>24</v>
      </c>
      <c r="H15" s="34"/>
      <c r="I15" s="34">
        <v>4.32</v>
      </c>
      <c r="J15" s="34">
        <v>10.08</v>
      </c>
      <c r="K15" s="72"/>
    </row>
    <row r="16" spans="1:11" s="80" customFormat="1" ht="33" customHeight="1">
      <c r="A16" s="7">
        <v>6</v>
      </c>
      <c r="B16" s="7" t="s">
        <v>2843</v>
      </c>
      <c r="C16" s="7" t="s">
        <v>2841</v>
      </c>
      <c r="D16" s="7" t="s">
        <v>1595</v>
      </c>
      <c r="E16" s="7" t="s">
        <v>1596</v>
      </c>
      <c r="F16" s="7" t="s">
        <v>2844</v>
      </c>
      <c r="G16" s="34">
        <v>27</v>
      </c>
      <c r="H16" s="34"/>
      <c r="I16" s="34">
        <v>4.86</v>
      </c>
      <c r="J16" s="34">
        <v>11.34</v>
      </c>
      <c r="K16" s="72"/>
    </row>
    <row r="17" spans="1:11" s="80" customFormat="1" ht="33" customHeight="1">
      <c r="A17" s="7">
        <v>7</v>
      </c>
      <c r="B17" s="7" t="s">
        <v>2845</v>
      </c>
      <c r="C17" s="7" t="s">
        <v>2841</v>
      </c>
      <c r="D17" s="7" t="s">
        <v>1603</v>
      </c>
      <c r="E17" s="7" t="s">
        <v>1596</v>
      </c>
      <c r="F17" s="7" t="s">
        <v>2846</v>
      </c>
      <c r="G17" s="34">
        <v>45.5</v>
      </c>
      <c r="H17" s="34"/>
      <c r="I17" s="34">
        <v>8.19</v>
      </c>
      <c r="J17" s="34">
        <v>19.11</v>
      </c>
      <c r="K17" s="72"/>
    </row>
    <row r="18" spans="1:11" s="80" customFormat="1" ht="30" customHeight="1">
      <c r="A18" s="7">
        <v>8</v>
      </c>
      <c r="B18" s="7" t="s">
        <v>2847</v>
      </c>
      <c r="C18" s="7" t="s">
        <v>2848</v>
      </c>
      <c r="D18" s="7" t="s">
        <v>1600</v>
      </c>
      <c r="E18" s="7" t="s">
        <v>2849</v>
      </c>
      <c r="F18" s="7" t="s">
        <v>2850</v>
      </c>
      <c r="G18" s="34">
        <v>64</v>
      </c>
      <c r="H18" s="34"/>
      <c r="I18" s="34">
        <v>19.2</v>
      </c>
      <c r="J18" s="34">
        <v>44.8</v>
      </c>
      <c r="K18" s="72"/>
    </row>
    <row r="19" spans="1:11" s="37" customFormat="1" ht="30.75" customHeight="1">
      <c r="A19" s="7">
        <v>9</v>
      </c>
      <c r="B19" s="71" t="s">
        <v>2851</v>
      </c>
      <c r="C19" s="7" t="s">
        <v>2852</v>
      </c>
      <c r="D19" s="7" t="s">
        <v>1603</v>
      </c>
      <c r="E19" s="7" t="s">
        <v>2853</v>
      </c>
      <c r="F19" s="7" t="s">
        <v>1220</v>
      </c>
      <c r="G19" s="7">
        <v>121</v>
      </c>
      <c r="H19" s="7"/>
      <c r="I19" s="7">
        <v>23.77</v>
      </c>
      <c r="J19" s="7">
        <v>55.47</v>
      </c>
      <c r="K19" s="72"/>
    </row>
    <row r="20" spans="1:11" s="39" customFormat="1" ht="30.75" customHeight="1">
      <c r="A20" s="7">
        <v>10</v>
      </c>
      <c r="B20" s="7" t="s">
        <v>1221</v>
      </c>
      <c r="C20" s="7" t="s">
        <v>1222</v>
      </c>
      <c r="D20" s="7" t="s">
        <v>1223</v>
      </c>
      <c r="E20" s="7" t="s">
        <v>1224</v>
      </c>
      <c r="F20" s="7" t="s">
        <v>1225</v>
      </c>
      <c r="G20" s="7">
        <v>12</v>
      </c>
      <c r="H20" s="7"/>
      <c r="I20" s="7">
        <v>3.5</v>
      </c>
      <c r="J20" s="7">
        <v>3.5</v>
      </c>
      <c r="K20" s="72"/>
    </row>
    <row r="21" spans="1:11" s="39" customFormat="1" ht="31.5" customHeight="1">
      <c r="A21" s="7">
        <v>11</v>
      </c>
      <c r="B21" s="7" t="s">
        <v>1226</v>
      </c>
      <c r="C21" s="7" t="s">
        <v>1227</v>
      </c>
      <c r="D21" s="7" t="s">
        <v>1223</v>
      </c>
      <c r="E21" s="7" t="s">
        <v>1228</v>
      </c>
      <c r="F21" s="7" t="s">
        <v>1229</v>
      </c>
      <c r="G21" s="7">
        <v>10</v>
      </c>
      <c r="H21" s="7"/>
      <c r="I21" s="7">
        <v>3.7</v>
      </c>
      <c r="J21" s="7">
        <v>4.3</v>
      </c>
      <c r="K21" s="72"/>
    </row>
    <row r="22" spans="1:11" s="37" customFormat="1" ht="28.5" customHeight="1">
      <c r="A22" s="7">
        <v>12</v>
      </c>
      <c r="B22" s="7" t="s">
        <v>1230</v>
      </c>
      <c r="C22" s="7" t="s">
        <v>2876</v>
      </c>
      <c r="D22" s="7" t="s">
        <v>1600</v>
      </c>
      <c r="E22" s="7" t="s">
        <v>2877</v>
      </c>
      <c r="F22" s="7" t="s">
        <v>2878</v>
      </c>
      <c r="G22" s="7">
        <v>45</v>
      </c>
      <c r="H22" s="7"/>
      <c r="I22" s="7"/>
      <c r="J22" s="7">
        <v>25</v>
      </c>
      <c r="K22" s="7"/>
    </row>
    <row r="23" spans="1:11" s="80" customFormat="1" ht="30" customHeight="1">
      <c r="A23" s="7">
        <v>13</v>
      </c>
      <c r="B23" s="7" t="s">
        <v>2879</v>
      </c>
      <c r="C23" s="7" t="s">
        <v>2880</v>
      </c>
      <c r="D23" s="7" t="s">
        <v>1600</v>
      </c>
      <c r="E23" s="7" t="s">
        <v>2881</v>
      </c>
      <c r="F23" s="7" t="s">
        <v>2882</v>
      </c>
      <c r="G23" s="34">
        <v>15</v>
      </c>
      <c r="H23" s="34"/>
      <c r="I23" s="34">
        <v>4</v>
      </c>
      <c r="J23" s="34">
        <v>8.5</v>
      </c>
      <c r="K23" s="72"/>
    </row>
    <row r="24" spans="1:11" s="80" customFormat="1" ht="30.75" customHeight="1">
      <c r="A24" s="7">
        <v>14</v>
      </c>
      <c r="B24" s="7" t="s">
        <v>2883</v>
      </c>
      <c r="C24" s="7" t="s">
        <v>2884</v>
      </c>
      <c r="D24" s="7" t="s">
        <v>2885</v>
      </c>
      <c r="E24" s="7" t="s">
        <v>2886</v>
      </c>
      <c r="F24" s="7" t="s">
        <v>2887</v>
      </c>
      <c r="G24" s="34">
        <v>72</v>
      </c>
      <c r="H24" s="34"/>
      <c r="I24" s="34">
        <v>12.96</v>
      </c>
      <c r="J24" s="34">
        <v>30.24</v>
      </c>
      <c r="K24" s="72"/>
    </row>
    <row r="25" spans="1:11" s="80" customFormat="1" ht="23.25" customHeight="1">
      <c r="A25" s="177" t="s">
        <v>2888</v>
      </c>
      <c r="B25" s="7"/>
      <c r="C25" s="7"/>
      <c r="D25" s="7"/>
      <c r="E25" s="7"/>
      <c r="F25" s="7"/>
      <c r="G25" s="34">
        <f>SUM(G26:G27)</f>
        <v>125</v>
      </c>
      <c r="H25" s="34"/>
      <c r="I25" s="34">
        <f>SUM(I26:I27)</f>
        <v>15</v>
      </c>
      <c r="J25" s="34">
        <f>SUM(J26:J27)</f>
        <v>35</v>
      </c>
      <c r="K25" s="72"/>
    </row>
    <row r="26" spans="1:11" s="80" customFormat="1" ht="30" customHeight="1">
      <c r="A26" s="7">
        <v>1</v>
      </c>
      <c r="B26" s="106" t="s">
        <v>1518</v>
      </c>
      <c r="C26" s="107" t="s">
        <v>2837</v>
      </c>
      <c r="D26" s="107" t="s">
        <v>1603</v>
      </c>
      <c r="E26" s="106" t="s">
        <v>3047</v>
      </c>
      <c r="F26" s="107" t="s">
        <v>3048</v>
      </c>
      <c r="G26" s="108">
        <v>25</v>
      </c>
      <c r="H26" s="108"/>
      <c r="I26" s="108">
        <v>3</v>
      </c>
      <c r="J26" s="108">
        <v>7</v>
      </c>
      <c r="K26" s="72"/>
    </row>
    <row r="27" spans="1:11" s="37" customFormat="1" ht="29.25" customHeight="1">
      <c r="A27" s="7">
        <v>2</v>
      </c>
      <c r="B27" s="106" t="s">
        <v>2889</v>
      </c>
      <c r="C27" s="42" t="s">
        <v>2890</v>
      </c>
      <c r="D27" s="42" t="s">
        <v>1603</v>
      </c>
      <c r="E27" s="7" t="s">
        <v>2891</v>
      </c>
      <c r="F27" s="42" t="s">
        <v>2892</v>
      </c>
      <c r="G27" s="108">
        <v>100</v>
      </c>
      <c r="H27" s="108"/>
      <c r="I27" s="108">
        <v>12</v>
      </c>
      <c r="J27" s="108">
        <v>28</v>
      </c>
      <c r="K27" s="72"/>
    </row>
    <row r="28" spans="1:11" ht="14.25">
      <c r="A28" s="40"/>
      <c r="B28" s="40"/>
      <c r="C28" s="40"/>
      <c r="D28" s="40"/>
      <c r="E28" s="40"/>
      <c r="F28" s="40"/>
      <c r="G28" s="40"/>
      <c r="H28" s="40"/>
      <c r="I28" s="40"/>
      <c r="J28" s="40"/>
      <c r="K28" s="40"/>
    </row>
  </sheetData>
  <sheetProtection/>
  <mergeCells count="12">
    <mergeCell ref="A4:B4"/>
    <mergeCell ref="E2:E3"/>
    <mergeCell ref="F2:F3"/>
    <mergeCell ref="G2:G3"/>
    <mergeCell ref="I2:J2"/>
    <mergeCell ref="K2:K3"/>
    <mergeCell ref="A1:K1"/>
    <mergeCell ref="A2:A3"/>
    <mergeCell ref="B2:B3"/>
    <mergeCell ref="C2:C3"/>
    <mergeCell ref="D2:D3"/>
    <mergeCell ref="H2:H3"/>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5.xml><?xml version="1.0" encoding="utf-8"?>
<worksheet xmlns="http://schemas.openxmlformats.org/spreadsheetml/2006/main" xmlns:r="http://schemas.openxmlformats.org/officeDocument/2006/relationships">
  <dimension ref="A1:M7"/>
  <sheetViews>
    <sheetView zoomScalePageLayoutView="0" workbookViewId="0" topLeftCell="A1">
      <selection activeCell="M6" sqref="M6"/>
    </sheetView>
  </sheetViews>
  <sheetFormatPr defaultColWidth="9.00390625" defaultRowHeight="14.25"/>
  <cols>
    <col min="1" max="1" width="3.625" style="69" customWidth="1"/>
    <col min="2" max="2" width="12.00390625" style="69" customWidth="1"/>
    <col min="3" max="3" width="6.50390625" style="69" customWidth="1"/>
    <col min="4" max="4" width="7.625" style="69" customWidth="1"/>
    <col min="5" max="5" width="7.50390625" style="69" customWidth="1"/>
    <col min="6" max="6" width="5.875" style="69" customWidth="1"/>
    <col min="7" max="7" width="12.50390625" style="69" customWidth="1"/>
    <col min="8" max="8" width="28.125" style="69" customWidth="1"/>
    <col min="9" max="10" width="7.75390625" style="69" customWidth="1"/>
    <col min="11" max="11" width="7.375" style="69" customWidth="1"/>
    <col min="12" max="12" width="8.375" style="69" customWidth="1"/>
    <col min="13" max="13" width="7.125" style="69" customWidth="1"/>
    <col min="14" max="16384" width="9.00390625" style="69" customWidth="1"/>
  </cols>
  <sheetData>
    <row r="1" spans="1:13" ht="59.25" customHeight="1">
      <c r="A1" s="1" t="s">
        <v>2894</v>
      </c>
      <c r="B1" s="1"/>
      <c r="C1" s="1"/>
      <c r="D1" s="1"/>
      <c r="E1" s="1"/>
      <c r="F1" s="1"/>
      <c r="G1" s="1"/>
      <c r="H1" s="1"/>
      <c r="I1" s="1"/>
      <c r="J1" s="1"/>
      <c r="K1" s="1"/>
      <c r="L1" s="1"/>
      <c r="M1" s="1"/>
    </row>
    <row r="2" spans="1:13" s="119" customFormat="1" ht="56.25" customHeight="1">
      <c r="A2" s="7" t="s">
        <v>1907</v>
      </c>
      <c r="B2" s="7" t="s">
        <v>1916</v>
      </c>
      <c r="C2" s="7" t="s">
        <v>1909</v>
      </c>
      <c r="D2" s="7" t="s">
        <v>1920</v>
      </c>
      <c r="E2" s="7" t="s">
        <v>1921</v>
      </c>
      <c r="F2" s="7" t="s">
        <v>1917</v>
      </c>
      <c r="G2" s="7" t="s">
        <v>349</v>
      </c>
      <c r="H2" s="7" t="s">
        <v>350</v>
      </c>
      <c r="I2" s="7" t="s">
        <v>351</v>
      </c>
      <c r="J2" s="7" t="s">
        <v>705</v>
      </c>
      <c r="K2" s="7" t="s">
        <v>1913</v>
      </c>
      <c r="L2" s="7" t="s">
        <v>706</v>
      </c>
      <c r="M2" s="7" t="s">
        <v>1915</v>
      </c>
    </row>
    <row r="3" spans="1:13" s="180" customFormat="1" ht="33.75" customHeight="1">
      <c r="A3" s="179" t="s">
        <v>2898</v>
      </c>
      <c r="B3" s="135"/>
      <c r="C3" s="109"/>
      <c r="D3" s="109"/>
      <c r="E3" s="109"/>
      <c r="F3" s="109"/>
      <c r="G3" s="109"/>
      <c r="H3" s="109"/>
      <c r="I3" s="109">
        <f>SUM(I4:I7)</f>
        <v>10060</v>
      </c>
      <c r="J3" s="109">
        <f>SUM(J4:J7)</f>
        <v>1083.55</v>
      </c>
      <c r="K3" s="109"/>
      <c r="L3" s="109">
        <f>SUM(L4:L7)</f>
        <v>1083.55</v>
      </c>
      <c r="M3" s="135"/>
    </row>
    <row r="4" spans="1:13" s="39" customFormat="1" ht="44.25" customHeight="1">
      <c r="A4" s="7">
        <v>1</v>
      </c>
      <c r="B4" s="7" t="s">
        <v>2899</v>
      </c>
      <c r="C4" s="7" t="s">
        <v>2900</v>
      </c>
      <c r="D4" s="7" t="s">
        <v>2901</v>
      </c>
      <c r="E4" s="7" t="s">
        <v>2902</v>
      </c>
      <c r="F4" s="7" t="s">
        <v>2903</v>
      </c>
      <c r="G4" s="7" t="s">
        <v>2910</v>
      </c>
      <c r="H4" s="7" t="s">
        <v>2731</v>
      </c>
      <c r="I4" s="7">
        <v>750</v>
      </c>
      <c r="J4" s="7">
        <v>72</v>
      </c>
      <c r="K4" s="7"/>
      <c r="L4" s="7">
        <v>72</v>
      </c>
      <c r="M4" s="7" t="s">
        <v>2904</v>
      </c>
    </row>
    <row r="5" spans="1:13" s="39" customFormat="1" ht="44.25" customHeight="1">
      <c r="A5" s="7">
        <v>2</v>
      </c>
      <c r="B5" s="7" t="s">
        <v>2911</v>
      </c>
      <c r="C5" s="7" t="s">
        <v>2912</v>
      </c>
      <c r="D5" s="7" t="s">
        <v>2901</v>
      </c>
      <c r="E5" s="7" t="s">
        <v>2913</v>
      </c>
      <c r="F5" s="7" t="s">
        <v>2903</v>
      </c>
      <c r="G5" s="7" t="s">
        <v>2910</v>
      </c>
      <c r="H5" s="7" t="s">
        <v>2732</v>
      </c>
      <c r="I5" s="7"/>
      <c r="J5" s="7">
        <v>11.55</v>
      </c>
      <c r="K5" s="7"/>
      <c r="L5" s="7">
        <v>11.55</v>
      </c>
      <c r="M5" s="7" t="s">
        <v>2914</v>
      </c>
    </row>
    <row r="6" spans="1:13" s="39" customFormat="1" ht="60.75" customHeight="1">
      <c r="A6" s="7">
        <v>3</v>
      </c>
      <c r="B6" s="7" t="s">
        <v>2905</v>
      </c>
      <c r="C6" s="7" t="s">
        <v>2906</v>
      </c>
      <c r="D6" s="7" t="s">
        <v>2901</v>
      </c>
      <c r="E6" s="7" t="s">
        <v>2907</v>
      </c>
      <c r="F6" s="7" t="s">
        <v>2903</v>
      </c>
      <c r="G6" s="7" t="s">
        <v>2910</v>
      </c>
      <c r="H6" s="7" t="s">
        <v>2733</v>
      </c>
      <c r="I6" s="7">
        <v>3310</v>
      </c>
      <c r="J6" s="7">
        <v>480</v>
      </c>
      <c r="K6" s="7"/>
      <c r="L6" s="7">
        <v>480</v>
      </c>
      <c r="M6" s="7" t="s">
        <v>2904</v>
      </c>
    </row>
    <row r="7" spans="1:13" s="39" customFormat="1" ht="48.75" customHeight="1">
      <c r="A7" s="7">
        <v>4</v>
      </c>
      <c r="B7" s="7" t="s">
        <v>2908</v>
      </c>
      <c r="C7" s="7" t="s">
        <v>2909</v>
      </c>
      <c r="D7" s="7" t="s">
        <v>2901</v>
      </c>
      <c r="E7" s="7" t="s">
        <v>2901</v>
      </c>
      <c r="F7" s="7" t="s">
        <v>2903</v>
      </c>
      <c r="G7" s="7" t="s">
        <v>2910</v>
      </c>
      <c r="H7" s="7" t="s">
        <v>2730</v>
      </c>
      <c r="I7" s="7">
        <v>6000</v>
      </c>
      <c r="J7" s="7">
        <v>520</v>
      </c>
      <c r="K7" s="7"/>
      <c r="L7" s="7">
        <v>520</v>
      </c>
      <c r="M7" s="7" t="s">
        <v>176</v>
      </c>
    </row>
  </sheetData>
  <sheetProtection/>
  <mergeCells count="1">
    <mergeCell ref="A1:M1"/>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6.xml><?xml version="1.0" encoding="utf-8"?>
<worksheet xmlns="http://schemas.openxmlformats.org/spreadsheetml/2006/main" xmlns:r="http://schemas.openxmlformats.org/officeDocument/2006/relationships">
  <dimension ref="A1:J9"/>
  <sheetViews>
    <sheetView zoomScalePageLayoutView="0" workbookViewId="0" topLeftCell="A1">
      <selection activeCell="F96" sqref="F96"/>
    </sheetView>
  </sheetViews>
  <sheetFormatPr defaultColWidth="9.00390625" defaultRowHeight="14.25"/>
  <cols>
    <col min="1" max="1" width="6.25390625" style="40" customWidth="1"/>
    <col min="2" max="2" width="26.875" style="40" customWidth="1"/>
    <col min="3" max="3" width="12.75390625" style="40" customWidth="1"/>
    <col min="4" max="4" width="4.625" style="40" customWidth="1"/>
    <col min="5" max="5" width="16.75390625" style="40" customWidth="1"/>
    <col min="6" max="6" width="18.625" style="40" customWidth="1"/>
    <col min="7" max="8" width="9.00390625" style="40" customWidth="1"/>
    <col min="9" max="9" width="11.375" style="40" customWidth="1"/>
    <col min="10" max="10" width="5.50390625" style="40" customWidth="1"/>
    <col min="11" max="16384" width="9.00390625" style="40" customWidth="1"/>
  </cols>
  <sheetData>
    <row r="1" spans="1:10" ht="45.75" customHeight="1">
      <c r="A1" s="1" t="s">
        <v>2569</v>
      </c>
      <c r="B1" s="218"/>
      <c r="C1" s="218"/>
      <c r="D1" s="218"/>
      <c r="E1" s="218"/>
      <c r="F1" s="218"/>
      <c r="G1" s="218"/>
      <c r="H1" s="218"/>
      <c r="I1" s="218"/>
      <c r="J1" s="218"/>
    </row>
    <row r="2" spans="1:10" s="119" customFormat="1" ht="44.25" customHeight="1">
      <c r="A2" s="7" t="s">
        <v>1907</v>
      </c>
      <c r="B2" s="7" t="s">
        <v>1916</v>
      </c>
      <c r="C2" s="7" t="s">
        <v>1909</v>
      </c>
      <c r="D2" s="7" t="s">
        <v>1917</v>
      </c>
      <c r="E2" s="7" t="s">
        <v>1919</v>
      </c>
      <c r="F2" s="7" t="s">
        <v>1911</v>
      </c>
      <c r="G2" s="7" t="s">
        <v>1912</v>
      </c>
      <c r="H2" s="7" t="s">
        <v>707</v>
      </c>
      <c r="I2" s="7" t="s">
        <v>330</v>
      </c>
      <c r="J2" s="7" t="s">
        <v>1915</v>
      </c>
    </row>
    <row r="3" spans="1:10" s="182" customFormat="1" ht="39" customHeight="1">
      <c r="A3" s="179" t="s">
        <v>2915</v>
      </c>
      <c r="B3" s="181"/>
      <c r="C3" s="42"/>
      <c r="D3" s="42"/>
      <c r="E3" s="42"/>
      <c r="F3" s="42"/>
      <c r="G3" s="188">
        <f>SUM(G4:G9)</f>
        <v>339.96999999999997</v>
      </c>
      <c r="H3" s="42"/>
      <c r="I3" s="189">
        <f>SUM(I4:I9)</f>
        <v>182.227</v>
      </c>
      <c r="J3" s="42"/>
    </row>
    <row r="4" spans="1:10" s="37" customFormat="1" ht="28.5" customHeight="1">
      <c r="A4" s="7">
        <v>1</v>
      </c>
      <c r="B4" s="7" t="s">
        <v>2916</v>
      </c>
      <c r="C4" s="7" t="s">
        <v>2917</v>
      </c>
      <c r="D4" s="7" t="s">
        <v>2918</v>
      </c>
      <c r="E4" s="7" t="s">
        <v>2919</v>
      </c>
      <c r="F4" s="7"/>
      <c r="G4" s="7">
        <v>25</v>
      </c>
      <c r="H4" s="7"/>
      <c r="I4" s="15">
        <f>G4*0.7</f>
        <v>17.5</v>
      </c>
      <c r="J4" s="7" t="s">
        <v>2920</v>
      </c>
    </row>
    <row r="5" spans="1:10" s="37" customFormat="1" ht="30" customHeight="1">
      <c r="A5" s="7">
        <v>2</v>
      </c>
      <c r="B5" s="7" t="s">
        <v>2921</v>
      </c>
      <c r="C5" s="7" t="s">
        <v>2922</v>
      </c>
      <c r="D5" s="7" t="s">
        <v>2918</v>
      </c>
      <c r="E5" s="7" t="s">
        <v>2923</v>
      </c>
      <c r="F5" s="7" t="s">
        <v>2924</v>
      </c>
      <c r="G5" s="7">
        <v>51.35</v>
      </c>
      <c r="H5" s="7"/>
      <c r="I5" s="15">
        <f>G5*0.7</f>
        <v>35.945</v>
      </c>
      <c r="J5" s="7" t="s">
        <v>2920</v>
      </c>
    </row>
    <row r="6" spans="1:10" s="37" customFormat="1" ht="59.25" customHeight="1">
      <c r="A6" s="7">
        <v>3</v>
      </c>
      <c r="B6" s="7" t="s">
        <v>2925</v>
      </c>
      <c r="C6" s="7" t="s">
        <v>2926</v>
      </c>
      <c r="D6" s="7" t="s">
        <v>2918</v>
      </c>
      <c r="E6" s="44" t="s">
        <v>2927</v>
      </c>
      <c r="F6" s="7" t="s">
        <v>2928</v>
      </c>
      <c r="G6" s="7">
        <v>14.16</v>
      </c>
      <c r="H6" s="7"/>
      <c r="I6" s="7">
        <v>14.16</v>
      </c>
      <c r="J6" s="53" t="s">
        <v>2929</v>
      </c>
    </row>
    <row r="7" spans="1:10" s="37" customFormat="1" ht="33.75" customHeight="1">
      <c r="A7" s="7">
        <v>4</v>
      </c>
      <c r="B7" s="7" t="s">
        <v>2930</v>
      </c>
      <c r="C7" s="7" t="s">
        <v>2926</v>
      </c>
      <c r="D7" s="7" t="s">
        <v>2918</v>
      </c>
      <c r="E7" s="7" t="s">
        <v>2931</v>
      </c>
      <c r="F7" s="7" t="s">
        <v>2932</v>
      </c>
      <c r="G7" s="7">
        <v>28.32</v>
      </c>
      <c r="H7" s="7"/>
      <c r="I7" s="15">
        <f>G7*0.7</f>
        <v>19.823999999999998</v>
      </c>
      <c r="J7" s="7" t="s">
        <v>2920</v>
      </c>
    </row>
    <row r="8" spans="1:10" s="37" customFormat="1" ht="30" customHeight="1">
      <c r="A8" s="7">
        <v>5</v>
      </c>
      <c r="B8" s="7" t="s">
        <v>2933</v>
      </c>
      <c r="C8" s="7" t="s">
        <v>2934</v>
      </c>
      <c r="D8" s="7" t="s">
        <v>338</v>
      </c>
      <c r="E8" s="7" t="s">
        <v>1201</v>
      </c>
      <c r="F8" s="7" t="s">
        <v>2935</v>
      </c>
      <c r="G8" s="7">
        <v>21.14</v>
      </c>
      <c r="H8" s="7"/>
      <c r="I8" s="15">
        <f>G8*0.7</f>
        <v>14.798</v>
      </c>
      <c r="J8" s="7" t="s">
        <v>2920</v>
      </c>
    </row>
    <row r="9" spans="1:10" s="37" customFormat="1" ht="54.75" customHeight="1">
      <c r="A9" s="7">
        <v>6</v>
      </c>
      <c r="B9" s="7" t="s">
        <v>2936</v>
      </c>
      <c r="C9" s="7" t="s">
        <v>2937</v>
      </c>
      <c r="D9" s="7" t="s">
        <v>1441</v>
      </c>
      <c r="E9" s="7" t="s">
        <v>339</v>
      </c>
      <c r="F9" s="7" t="s">
        <v>2938</v>
      </c>
      <c r="G9" s="7">
        <v>200</v>
      </c>
      <c r="H9" s="7"/>
      <c r="I9" s="7">
        <v>80</v>
      </c>
      <c r="J9" s="7" t="s">
        <v>2920</v>
      </c>
    </row>
  </sheetData>
  <sheetProtection/>
  <mergeCells count="1">
    <mergeCell ref="A1:J1"/>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7.xml><?xml version="1.0" encoding="utf-8"?>
<worksheet xmlns="http://schemas.openxmlformats.org/spreadsheetml/2006/main" xmlns:r="http://schemas.openxmlformats.org/officeDocument/2006/relationships">
  <dimension ref="A1:L136"/>
  <sheetViews>
    <sheetView zoomScalePageLayoutView="0" workbookViewId="0" topLeftCell="A124">
      <selection activeCell="D137" sqref="D137"/>
    </sheetView>
  </sheetViews>
  <sheetFormatPr defaultColWidth="9.00390625" defaultRowHeight="14.25"/>
  <cols>
    <col min="1" max="1" width="3.625" style="40" customWidth="1"/>
    <col min="2" max="2" width="19.875" style="40" customWidth="1"/>
    <col min="3" max="3" width="11.125" style="40" customWidth="1"/>
    <col min="4" max="4" width="7.75390625" style="40" customWidth="1"/>
    <col min="5" max="5" width="8.875" style="40" customWidth="1"/>
    <col min="6" max="6" width="5.75390625" style="40" customWidth="1"/>
    <col min="7" max="7" width="25.125" style="40" customWidth="1"/>
    <col min="8" max="8" width="10.875" style="40" customWidth="1"/>
    <col min="9" max="9" width="8.75390625" style="40" customWidth="1"/>
    <col min="10" max="10" width="6.50390625" style="40" customWidth="1"/>
    <col min="11" max="11" width="8.50390625" style="40" customWidth="1"/>
    <col min="12" max="12" width="5.375" style="40" customWidth="1"/>
    <col min="13" max="16384" width="9.00390625" style="40" customWidth="1"/>
  </cols>
  <sheetData>
    <row r="1" spans="1:12" ht="32.25" customHeight="1">
      <c r="A1" s="1" t="s">
        <v>913</v>
      </c>
      <c r="B1" s="1"/>
      <c r="C1" s="1"/>
      <c r="D1" s="1"/>
      <c r="E1" s="1"/>
      <c r="F1" s="1"/>
      <c r="G1" s="1"/>
      <c r="H1" s="1"/>
      <c r="I1" s="1"/>
      <c r="J1" s="1"/>
      <c r="K1" s="1"/>
      <c r="L1" s="1"/>
    </row>
    <row r="2" spans="1:12" s="119" customFormat="1" ht="34.5" customHeight="1">
      <c r="A2" s="7" t="s">
        <v>1907</v>
      </c>
      <c r="B2" s="7" t="s">
        <v>1916</v>
      </c>
      <c r="C2" s="7" t="s">
        <v>1909</v>
      </c>
      <c r="D2" s="7" t="s">
        <v>1920</v>
      </c>
      <c r="E2" s="7" t="s">
        <v>1921</v>
      </c>
      <c r="F2" s="7" t="s">
        <v>1917</v>
      </c>
      <c r="G2" s="7" t="s">
        <v>1919</v>
      </c>
      <c r="H2" s="7" t="s">
        <v>1911</v>
      </c>
      <c r="I2" s="7" t="s">
        <v>407</v>
      </c>
      <c r="J2" s="44" t="s">
        <v>707</v>
      </c>
      <c r="K2" s="7" t="s">
        <v>330</v>
      </c>
      <c r="L2" s="7" t="s">
        <v>1915</v>
      </c>
    </row>
    <row r="3" spans="1:12" s="180" customFormat="1" ht="31.5" customHeight="1">
      <c r="A3" s="179" t="s">
        <v>1922</v>
      </c>
      <c r="B3" s="135"/>
      <c r="C3" s="109"/>
      <c r="D3" s="109"/>
      <c r="E3" s="109"/>
      <c r="F3" s="109"/>
      <c r="G3" s="172"/>
      <c r="H3" s="109"/>
      <c r="I3" s="109">
        <f>SUM(I4,I42,I50)</f>
        <v>4608.79</v>
      </c>
      <c r="J3" s="109">
        <f>SUM(J4,J42,J50)</f>
        <v>0</v>
      </c>
      <c r="K3" s="109">
        <f>SUM(K4,K42,K50)</f>
        <v>4391.965</v>
      </c>
      <c r="L3" s="109"/>
    </row>
    <row r="4" spans="1:12" s="180" customFormat="1" ht="27" customHeight="1">
      <c r="A4" s="179" t="s">
        <v>408</v>
      </c>
      <c r="B4" s="135"/>
      <c r="C4" s="109"/>
      <c r="D4" s="109"/>
      <c r="E4" s="109"/>
      <c r="F4" s="109"/>
      <c r="G4" s="172"/>
      <c r="H4" s="109"/>
      <c r="I4" s="109">
        <f>SUM(I5:I41)</f>
        <v>2820</v>
      </c>
      <c r="J4" s="109"/>
      <c r="K4" s="109">
        <f>SUM(K5:K41)</f>
        <v>2820</v>
      </c>
      <c r="L4" s="109"/>
    </row>
    <row r="5" spans="1:12" s="39" customFormat="1" ht="40.5" customHeight="1">
      <c r="A5" s="7">
        <v>1</v>
      </c>
      <c r="B5" s="7" t="s">
        <v>409</v>
      </c>
      <c r="C5" s="7" t="s">
        <v>410</v>
      </c>
      <c r="D5" s="7" t="s">
        <v>411</v>
      </c>
      <c r="E5" s="7" t="s">
        <v>412</v>
      </c>
      <c r="F5" s="7" t="s">
        <v>413</v>
      </c>
      <c r="G5" s="18" t="s">
        <v>414</v>
      </c>
      <c r="H5" s="7" t="s">
        <v>415</v>
      </c>
      <c r="I5" s="7">
        <v>350</v>
      </c>
      <c r="J5" s="7"/>
      <c r="K5" s="7">
        <v>350</v>
      </c>
      <c r="L5" s="7"/>
    </row>
    <row r="6" spans="1:12" s="39" customFormat="1" ht="23.25" customHeight="1">
      <c r="A6" s="7">
        <v>2</v>
      </c>
      <c r="B6" s="7" t="s">
        <v>416</v>
      </c>
      <c r="C6" s="7" t="s">
        <v>733</v>
      </c>
      <c r="D6" s="7" t="s">
        <v>743</v>
      </c>
      <c r="E6" s="7" t="s">
        <v>1820</v>
      </c>
      <c r="F6" s="7" t="s">
        <v>1462</v>
      </c>
      <c r="G6" s="18" t="s">
        <v>417</v>
      </c>
      <c r="H6" s="7" t="s">
        <v>418</v>
      </c>
      <c r="I6" s="7">
        <v>100</v>
      </c>
      <c r="J6" s="7"/>
      <c r="K6" s="7">
        <v>100</v>
      </c>
      <c r="L6" s="7"/>
    </row>
    <row r="7" spans="1:12" s="39" customFormat="1" ht="23.25" customHeight="1">
      <c r="A7" s="7">
        <v>3</v>
      </c>
      <c r="B7" s="7" t="s">
        <v>419</v>
      </c>
      <c r="C7" s="7" t="s">
        <v>3073</v>
      </c>
      <c r="D7" s="7" t="s">
        <v>743</v>
      </c>
      <c r="E7" s="7" t="s">
        <v>289</v>
      </c>
      <c r="F7" s="7" t="s">
        <v>1462</v>
      </c>
      <c r="G7" s="18" t="s">
        <v>417</v>
      </c>
      <c r="H7" s="7" t="s">
        <v>418</v>
      </c>
      <c r="I7" s="7">
        <v>100</v>
      </c>
      <c r="J7" s="7"/>
      <c r="K7" s="7">
        <v>100</v>
      </c>
      <c r="L7" s="7"/>
    </row>
    <row r="8" spans="1:12" s="39" customFormat="1" ht="23.25" customHeight="1">
      <c r="A8" s="7">
        <v>4</v>
      </c>
      <c r="B8" s="7" t="s">
        <v>420</v>
      </c>
      <c r="C8" s="7" t="s">
        <v>3117</v>
      </c>
      <c r="D8" s="7" t="s">
        <v>743</v>
      </c>
      <c r="E8" s="7" t="s">
        <v>758</v>
      </c>
      <c r="F8" s="7" t="s">
        <v>1462</v>
      </c>
      <c r="G8" s="18" t="s">
        <v>417</v>
      </c>
      <c r="H8" s="7" t="s">
        <v>421</v>
      </c>
      <c r="I8" s="7">
        <v>50</v>
      </c>
      <c r="J8" s="7"/>
      <c r="K8" s="7">
        <v>50</v>
      </c>
      <c r="L8" s="7"/>
    </row>
    <row r="9" spans="1:12" s="39" customFormat="1" ht="23.25" customHeight="1">
      <c r="A9" s="7">
        <v>5</v>
      </c>
      <c r="B9" s="7" t="s">
        <v>1554</v>
      </c>
      <c r="C9" s="7" t="s">
        <v>1545</v>
      </c>
      <c r="D9" s="7" t="s">
        <v>743</v>
      </c>
      <c r="E9" s="7" t="s">
        <v>1403</v>
      </c>
      <c r="F9" s="7" t="s">
        <v>1462</v>
      </c>
      <c r="G9" s="18" t="s">
        <v>417</v>
      </c>
      <c r="H9" s="7" t="s">
        <v>421</v>
      </c>
      <c r="I9" s="7">
        <v>50</v>
      </c>
      <c r="J9" s="7"/>
      <c r="K9" s="7">
        <v>50</v>
      </c>
      <c r="L9" s="7"/>
    </row>
    <row r="10" spans="1:12" s="39" customFormat="1" ht="23.25" customHeight="1">
      <c r="A10" s="7">
        <v>6</v>
      </c>
      <c r="B10" s="7" t="s">
        <v>1555</v>
      </c>
      <c r="C10" s="7" t="s">
        <v>3111</v>
      </c>
      <c r="D10" s="7" t="s">
        <v>743</v>
      </c>
      <c r="E10" s="7" t="s">
        <v>485</v>
      </c>
      <c r="F10" s="7" t="s">
        <v>1462</v>
      </c>
      <c r="G10" s="18" t="s">
        <v>417</v>
      </c>
      <c r="H10" s="7" t="s">
        <v>1556</v>
      </c>
      <c r="I10" s="7">
        <v>100</v>
      </c>
      <c r="J10" s="7"/>
      <c r="K10" s="7">
        <v>100</v>
      </c>
      <c r="L10" s="7"/>
    </row>
    <row r="11" spans="1:12" s="39" customFormat="1" ht="23.25" customHeight="1">
      <c r="A11" s="7">
        <v>7</v>
      </c>
      <c r="B11" s="7" t="s">
        <v>1557</v>
      </c>
      <c r="C11" s="7" t="s">
        <v>1876</v>
      </c>
      <c r="D11" s="7" t="s">
        <v>730</v>
      </c>
      <c r="E11" s="7" t="s">
        <v>1558</v>
      </c>
      <c r="F11" s="7" t="s">
        <v>1462</v>
      </c>
      <c r="G11" s="18" t="s">
        <v>417</v>
      </c>
      <c r="H11" s="7" t="s">
        <v>1556</v>
      </c>
      <c r="I11" s="7">
        <v>100</v>
      </c>
      <c r="J11" s="7"/>
      <c r="K11" s="7">
        <v>100</v>
      </c>
      <c r="L11" s="7"/>
    </row>
    <row r="12" spans="1:12" s="39" customFormat="1" ht="23.25" customHeight="1">
      <c r="A12" s="7">
        <v>8</v>
      </c>
      <c r="B12" s="7" t="s">
        <v>1378</v>
      </c>
      <c r="C12" s="7" t="s">
        <v>1559</v>
      </c>
      <c r="D12" s="7" t="s">
        <v>1560</v>
      </c>
      <c r="E12" s="7" t="s">
        <v>1561</v>
      </c>
      <c r="F12" s="7" t="s">
        <v>1562</v>
      </c>
      <c r="G12" s="18" t="s">
        <v>417</v>
      </c>
      <c r="H12" s="7" t="s">
        <v>1556</v>
      </c>
      <c r="I12" s="7">
        <v>50</v>
      </c>
      <c r="J12" s="7"/>
      <c r="K12" s="7">
        <v>50</v>
      </c>
      <c r="L12" s="7"/>
    </row>
    <row r="13" spans="1:12" s="39" customFormat="1" ht="23.25" customHeight="1">
      <c r="A13" s="7">
        <v>9</v>
      </c>
      <c r="B13" s="44" t="s">
        <v>1379</v>
      </c>
      <c r="C13" s="7" t="s">
        <v>431</v>
      </c>
      <c r="D13" s="7" t="s">
        <v>1560</v>
      </c>
      <c r="E13" s="7" t="s">
        <v>432</v>
      </c>
      <c r="F13" s="7" t="s">
        <v>1562</v>
      </c>
      <c r="G13" s="18" t="s">
        <v>417</v>
      </c>
      <c r="H13" s="7" t="s">
        <v>433</v>
      </c>
      <c r="I13" s="7">
        <v>120</v>
      </c>
      <c r="J13" s="7"/>
      <c r="K13" s="7">
        <v>120</v>
      </c>
      <c r="L13" s="7"/>
    </row>
    <row r="14" spans="1:12" s="39" customFormat="1" ht="23.25" customHeight="1">
      <c r="A14" s="7">
        <v>10</v>
      </c>
      <c r="B14" s="7" t="s">
        <v>1380</v>
      </c>
      <c r="C14" s="7" t="s">
        <v>434</v>
      </c>
      <c r="D14" s="7" t="s">
        <v>1560</v>
      </c>
      <c r="E14" s="7" t="s">
        <v>435</v>
      </c>
      <c r="F14" s="7" t="s">
        <v>1562</v>
      </c>
      <c r="G14" s="18" t="s">
        <v>417</v>
      </c>
      <c r="H14" s="7" t="s">
        <v>436</v>
      </c>
      <c r="I14" s="7">
        <v>90</v>
      </c>
      <c r="J14" s="7"/>
      <c r="K14" s="7">
        <v>90</v>
      </c>
      <c r="L14" s="7"/>
    </row>
    <row r="15" spans="1:12" s="39" customFormat="1" ht="23.25" customHeight="1">
      <c r="A15" s="7">
        <v>11</v>
      </c>
      <c r="B15" s="7" t="s">
        <v>1381</v>
      </c>
      <c r="C15" s="7" t="s">
        <v>437</v>
      </c>
      <c r="D15" s="7" t="s">
        <v>1560</v>
      </c>
      <c r="E15" s="7" t="s">
        <v>438</v>
      </c>
      <c r="F15" s="7" t="s">
        <v>1562</v>
      </c>
      <c r="G15" s="18" t="s">
        <v>417</v>
      </c>
      <c r="H15" s="7" t="s">
        <v>433</v>
      </c>
      <c r="I15" s="7">
        <v>120</v>
      </c>
      <c r="J15" s="7"/>
      <c r="K15" s="7">
        <v>120</v>
      </c>
      <c r="L15" s="7"/>
    </row>
    <row r="16" spans="1:12" s="39" customFormat="1" ht="23.25" customHeight="1">
      <c r="A16" s="7">
        <v>12</v>
      </c>
      <c r="B16" s="7" t="s">
        <v>439</v>
      </c>
      <c r="C16" s="7" t="s">
        <v>3117</v>
      </c>
      <c r="D16" s="7" t="s">
        <v>743</v>
      </c>
      <c r="E16" s="7" t="s">
        <v>758</v>
      </c>
      <c r="F16" s="7" t="s">
        <v>1462</v>
      </c>
      <c r="G16" s="18" t="s">
        <v>417</v>
      </c>
      <c r="H16" s="7" t="s">
        <v>440</v>
      </c>
      <c r="I16" s="7">
        <v>60</v>
      </c>
      <c r="J16" s="7"/>
      <c r="K16" s="7">
        <v>60</v>
      </c>
      <c r="L16" s="7"/>
    </row>
    <row r="17" spans="1:12" s="39" customFormat="1" ht="23.25" customHeight="1">
      <c r="A17" s="7">
        <v>13</v>
      </c>
      <c r="B17" s="7" t="s">
        <v>1382</v>
      </c>
      <c r="C17" s="7" t="s">
        <v>434</v>
      </c>
      <c r="D17" s="7" t="s">
        <v>1560</v>
      </c>
      <c r="E17" s="7" t="s">
        <v>435</v>
      </c>
      <c r="F17" s="7" t="s">
        <v>1562</v>
      </c>
      <c r="G17" s="18" t="s">
        <v>417</v>
      </c>
      <c r="H17" s="7" t="s">
        <v>440</v>
      </c>
      <c r="I17" s="7">
        <v>60</v>
      </c>
      <c r="J17" s="7"/>
      <c r="K17" s="7">
        <v>60</v>
      </c>
      <c r="L17" s="7"/>
    </row>
    <row r="18" spans="1:12" s="39" customFormat="1" ht="23.25" customHeight="1">
      <c r="A18" s="7">
        <v>14</v>
      </c>
      <c r="B18" s="7" t="s">
        <v>441</v>
      </c>
      <c r="C18" s="7" t="s">
        <v>3111</v>
      </c>
      <c r="D18" s="7" t="s">
        <v>743</v>
      </c>
      <c r="E18" s="7" t="s">
        <v>743</v>
      </c>
      <c r="F18" s="7" t="s">
        <v>1462</v>
      </c>
      <c r="G18" s="18" t="s">
        <v>417</v>
      </c>
      <c r="H18" s="7" t="s">
        <v>440</v>
      </c>
      <c r="I18" s="7">
        <v>60</v>
      </c>
      <c r="J18" s="7"/>
      <c r="K18" s="7">
        <v>60</v>
      </c>
      <c r="L18" s="7"/>
    </row>
    <row r="19" spans="1:12" s="39" customFormat="1" ht="23.25" customHeight="1">
      <c r="A19" s="7">
        <v>15</v>
      </c>
      <c r="B19" s="7" t="s">
        <v>442</v>
      </c>
      <c r="C19" s="7" t="s">
        <v>1876</v>
      </c>
      <c r="D19" s="7" t="s">
        <v>730</v>
      </c>
      <c r="E19" s="7" t="s">
        <v>1558</v>
      </c>
      <c r="F19" s="7" t="s">
        <v>1462</v>
      </c>
      <c r="G19" s="18" t="s">
        <v>417</v>
      </c>
      <c r="H19" s="7" t="s">
        <v>440</v>
      </c>
      <c r="I19" s="7">
        <v>60</v>
      </c>
      <c r="J19" s="7"/>
      <c r="K19" s="7">
        <v>60</v>
      </c>
      <c r="L19" s="7"/>
    </row>
    <row r="20" spans="1:12" s="39" customFormat="1" ht="23.25" customHeight="1">
      <c r="A20" s="7">
        <v>16</v>
      </c>
      <c r="B20" s="7" t="s">
        <v>443</v>
      </c>
      <c r="C20" s="7" t="s">
        <v>733</v>
      </c>
      <c r="D20" s="7" t="s">
        <v>743</v>
      </c>
      <c r="E20" s="7" t="s">
        <v>907</v>
      </c>
      <c r="F20" s="7" t="s">
        <v>1462</v>
      </c>
      <c r="G20" s="18" t="s">
        <v>417</v>
      </c>
      <c r="H20" s="7" t="s">
        <v>444</v>
      </c>
      <c r="I20" s="7">
        <v>50</v>
      </c>
      <c r="J20" s="7"/>
      <c r="K20" s="7">
        <v>50</v>
      </c>
      <c r="L20" s="7"/>
    </row>
    <row r="21" spans="1:12" s="39" customFormat="1" ht="23.25" customHeight="1">
      <c r="A21" s="7">
        <v>17</v>
      </c>
      <c r="B21" s="7" t="s">
        <v>445</v>
      </c>
      <c r="C21" s="7" t="s">
        <v>733</v>
      </c>
      <c r="D21" s="7" t="s">
        <v>743</v>
      </c>
      <c r="E21" s="7" t="s">
        <v>907</v>
      </c>
      <c r="F21" s="7" t="s">
        <v>1462</v>
      </c>
      <c r="G21" s="18" t="s">
        <v>446</v>
      </c>
      <c r="H21" s="7" t="s">
        <v>444</v>
      </c>
      <c r="I21" s="7">
        <v>50</v>
      </c>
      <c r="J21" s="7"/>
      <c r="K21" s="7">
        <v>50</v>
      </c>
      <c r="L21" s="7"/>
    </row>
    <row r="22" spans="1:12" s="39" customFormat="1" ht="23.25" customHeight="1">
      <c r="A22" s="7">
        <v>18</v>
      </c>
      <c r="B22" s="7" t="s">
        <v>1625</v>
      </c>
      <c r="C22" s="7" t="s">
        <v>3073</v>
      </c>
      <c r="D22" s="7" t="s">
        <v>743</v>
      </c>
      <c r="E22" s="7" t="s">
        <v>2034</v>
      </c>
      <c r="F22" s="7" t="s">
        <v>1462</v>
      </c>
      <c r="G22" s="18" t="s">
        <v>446</v>
      </c>
      <c r="H22" s="7" t="s">
        <v>1384</v>
      </c>
      <c r="I22" s="7">
        <v>50</v>
      </c>
      <c r="J22" s="7"/>
      <c r="K22" s="7">
        <v>50</v>
      </c>
      <c r="L22" s="7"/>
    </row>
    <row r="23" spans="1:12" s="39" customFormat="1" ht="23.25" customHeight="1">
      <c r="A23" s="7">
        <v>19</v>
      </c>
      <c r="B23" s="7" t="s">
        <v>1626</v>
      </c>
      <c r="C23" s="7" t="s">
        <v>3073</v>
      </c>
      <c r="D23" s="7" t="s">
        <v>743</v>
      </c>
      <c r="E23" s="7" t="s">
        <v>2034</v>
      </c>
      <c r="F23" s="7" t="s">
        <v>1462</v>
      </c>
      <c r="G23" s="18" t="s">
        <v>446</v>
      </c>
      <c r="H23" s="7" t="s">
        <v>1384</v>
      </c>
      <c r="I23" s="7">
        <v>50</v>
      </c>
      <c r="J23" s="7"/>
      <c r="K23" s="7">
        <v>50</v>
      </c>
      <c r="L23" s="7"/>
    </row>
    <row r="24" spans="1:12" s="39" customFormat="1" ht="23.25" customHeight="1">
      <c r="A24" s="7">
        <v>20</v>
      </c>
      <c r="B24" s="7" t="s">
        <v>1627</v>
      </c>
      <c r="C24" s="7" t="s">
        <v>3073</v>
      </c>
      <c r="D24" s="7" t="s">
        <v>743</v>
      </c>
      <c r="E24" s="7" t="s">
        <v>289</v>
      </c>
      <c r="F24" s="7" t="s">
        <v>1462</v>
      </c>
      <c r="G24" s="18" t="s">
        <v>446</v>
      </c>
      <c r="H24" s="7" t="s">
        <v>1384</v>
      </c>
      <c r="I24" s="7">
        <v>50</v>
      </c>
      <c r="J24" s="7"/>
      <c r="K24" s="7">
        <v>50</v>
      </c>
      <c r="L24" s="7"/>
    </row>
    <row r="25" spans="1:12" s="39" customFormat="1" ht="23.25" customHeight="1">
      <c r="A25" s="7">
        <v>21</v>
      </c>
      <c r="B25" s="7" t="s">
        <v>1628</v>
      </c>
      <c r="C25" s="7" t="s">
        <v>3073</v>
      </c>
      <c r="D25" s="7" t="s">
        <v>743</v>
      </c>
      <c r="E25" s="7" t="s">
        <v>289</v>
      </c>
      <c r="F25" s="7" t="s">
        <v>1462</v>
      </c>
      <c r="G25" s="18" t="s">
        <v>446</v>
      </c>
      <c r="H25" s="7" t="s">
        <v>1629</v>
      </c>
      <c r="I25" s="7">
        <v>50</v>
      </c>
      <c r="J25" s="7"/>
      <c r="K25" s="7">
        <v>50</v>
      </c>
      <c r="L25" s="7"/>
    </row>
    <row r="26" spans="1:12" s="39" customFormat="1" ht="23.25" customHeight="1">
      <c r="A26" s="7">
        <v>22</v>
      </c>
      <c r="B26" s="7" t="s">
        <v>1630</v>
      </c>
      <c r="C26" s="7" t="s">
        <v>3073</v>
      </c>
      <c r="D26" s="7" t="s">
        <v>743</v>
      </c>
      <c r="E26" s="7" t="s">
        <v>289</v>
      </c>
      <c r="F26" s="7" t="s">
        <v>1462</v>
      </c>
      <c r="G26" s="18" t="s">
        <v>446</v>
      </c>
      <c r="H26" s="7" t="s">
        <v>1384</v>
      </c>
      <c r="I26" s="7">
        <v>50</v>
      </c>
      <c r="J26" s="7"/>
      <c r="K26" s="7">
        <v>50</v>
      </c>
      <c r="L26" s="7"/>
    </row>
    <row r="27" spans="1:12" s="39" customFormat="1" ht="23.25" customHeight="1">
      <c r="A27" s="7">
        <v>23</v>
      </c>
      <c r="B27" s="7" t="s">
        <v>1631</v>
      </c>
      <c r="C27" s="7" t="s">
        <v>3073</v>
      </c>
      <c r="D27" s="7" t="s">
        <v>743</v>
      </c>
      <c r="E27" s="7" t="s">
        <v>289</v>
      </c>
      <c r="F27" s="7" t="s">
        <v>1462</v>
      </c>
      <c r="G27" s="18" t="s">
        <v>446</v>
      </c>
      <c r="H27" s="7" t="s">
        <v>1629</v>
      </c>
      <c r="I27" s="7">
        <v>100</v>
      </c>
      <c r="J27" s="7"/>
      <c r="K27" s="7">
        <v>100</v>
      </c>
      <c r="L27" s="7"/>
    </row>
    <row r="28" spans="1:12" s="39" customFormat="1" ht="23.25" customHeight="1">
      <c r="A28" s="7">
        <v>24</v>
      </c>
      <c r="B28" s="7" t="s">
        <v>1632</v>
      </c>
      <c r="C28" s="7" t="s">
        <v>3117</v>
      </c>
      <c r="D28" s="7" t="s">
        <v>743</v>
      </c>
      <c r="E28" s="7" t="s">
        <v>2034</v>
      </c>
      <c r="F28" s="7" t="s">
        <v>1462</v>
      </c>
      <c r="G28" s="18" t="s">
        <v>446</v>
      </c>
      <c r="H28" s="7" t="s">
        <v>1384</v>
      </c>
      <c r="I28" s="7">
        <v>50</v>
      </c>
      <c r="J28" s="7"/>
      <c r="K28" s="7">
        <v>50</v>
      </c>
      <c r="L28" s="7"/>
    </row>
    <row r="29" spans="1:12" s="39" customFormat="1" ht="23.25" customHeight="1">
      <c r="A29" s="7">
        <v>25</v>
      </c>
      <c r="B29" s="7" t="s">
        <v>1633</v>
      </c>
      <c r="C29" s="7" t="s">
        <v>3117</v>
      </c>
      <c r="D29" s="7" t="s">
        <v>743</v>
      </c>
      <c r="E29" s="7" t="s">
        <v>1272</v>
      </c>
      <c r="F29" s="7" t="s">
        <v>1462</v>
      </c>
      <c r="G29" s="18" t="s">
        <v>446</v>
      </c>
      <c r="H29" s="7" t="s">
        <v>1384</v>
      </c>
      <c r="I29" s="7">
        <v>50</v>
      </c>
      <c r="J29" s="7"/>
      <c r="K29" s="7">
        <v>50</v>
      </c>
      <c r="L29" s="7"/>
    </row>
    <row r="30" spans="1:12" s="120" customFormat="1" ht="23.25" customHeight="1">
      <c r="A30" s="7">
        <v>26</v>
      </c>
      <c r="B30" s="7" t="s">
        <v>1634</v>
      </c>
      <c r="C30" s="7" t="s">
        <v>3117</v>
      </c>
      <c r="D30" s="7" t="s">
        <v>743</v>
      </c>
      <c r="E30" s="42" t="s">
        <v>1403</v>
      </c>
      <c r="F30" s="7" t="s">
        <v>1462</v>
      </c>
      <c r="G30" s="18" t="s">
        <v>417</v>
      </c>
      <c r="H30" s="7" t="s">
        <v>1384</v>
      </c>
      <c r="I30" s="7">
        <v>50</v>
      </c>
      <c r="J30" s="42"/>
      <c r="K30" s="42">
        <v>50</v>
      </c>
      <c r="L30" s="42"/>
    </row>
    <row r="31" spans="1:12" s="120" customFormat="1" ht="23.25" customHeight="1">
      <c r="A31" s="7">
        <v>27</v>
      </c>
      <c r="B31" s="7" t="s">
        <v>1635</v>
      </c>
      <c r="C31" s="42" t="s">
        <v>1545</v>
      </c>
      <c r="D31" s="7" t="s">
        <v>743</v>
      </c>
      <c r="E31" s="42" t="s">
        <v>1403</v>
      </c>
      <c r="F31" s="7" t="s">
        <v>1462</v>
      </c>
      <c r="G31" s="18" t="s">
        <v>417</v>
      </c>
      <c r="H31" s="7" t="s">
        <v>1384</v>
      </c>
      <c r="I31" s="7">
        <v>50</v>
      </c>
      <c r="J31" s="42"/>
      <c r="K31" s="42">
        <v>50</v>
      </c>
      <c r="L31" s="42"/>
    </row>
    <row r="32" spans="1:12" s="120" customFormat="1" ht="23.25" customHeight="1">
      <c r="A32" s="7">
        <v>28</v>
      </c>
      <c r="B32" s="7" t="s">
        <v>1636</v>
      </c>
      <c r="C32" s="42" t="s">
        <v>1545</v>
      </c>
      <c r="D32" s="7" t="s">
        <v>743</v>
      </c>
      <c r="E32" s="42" t="s">
        <v>1403</v>
      </c>
      <c r="F32" s="7" t="s">
        <v>1462</v>
      </c>
      <c r="G32" s="18" t="s">
        <v>417</v>
      </c>
      <c r="H32" s="7" t="s">
        <v>1384</v>
      </c>
      <c r="I32" s="7">
        <v>50</v>
      </c>
      <c r="J32" s="42"/>
      <c r="K32" s="42">
        <v>50</v>
      </c>
      <c r="L32" s="42"/>
    </row>
    <row r="33" spans="1:12" s="120" customFormat="1" ht="23.25" customHeight="1">
      <c r="A33" s="7">
        <v>29</v>
      </c>
      <c r="B33" s="7" t="s">
        <v>1637</v>
      </c>
      <c r="C33" s="42" t="s">
        <v>3111</v>
      </c>
      <c r="D33" s="7" t="s">
        <v>743</v>
      </c>
      <c r="E33" s="42" t="s">
        <v>1820</v>
      </c>
      <c r="F33" s="7" t="s">
        <v>1462</v>
      </c>
      <c r="G33" s="18" t="s">
        <v>417</v>
      </c>
      <c r="H33" s="7" t="s">
        <v>1629</v>
      </c>
      <c r="I33" s="7">
        <v>100</v>
      </c>
      <c r="J33" s="42"/>
      <c r="K33" s="42">
        <v>100</v>
      </c>
      <c r="L33" s="42"/>
    </row>
    <row r="34" spans="1:12" s="120" customFormat="1" ht="23.25" customHeight="1">
      <c r="A34" s="7">
        <v>30</v>
      </c>
      <c r="B34" s="7" t="s">
        <v>1638</v>
      </c>
      <c r="C34" s="42" t="s">
        <v>3111</v>
      </c>
      <c r="D34" s="7" t="s">
        <v>743</v>
      </c>
      <c r="E34" s="42" t="s">
        <v>743</v>
      </c>
      <c r="F34" s="7" t="s">
        <v>1462</v>
      </c>
      <c r="G34" s="18" t="s">
        <v>417</v>
      </c>
      <c r="H34" s="7" t="s">
        <v>1384</v>
      </c>
      <c r="I34" s="7">
        <v>50</v>
      </c>
      <c r="J34" s="42"/>
      <c r="K34" s="42">
        <v>50</v>
      </c>
      <c r="L34" s="42"/>
    </row>
    <row r="35" spans="1:12" s="120" customFormat="1" ht="23.25" customHeight="1">
      <c r="A35" s="7">
        <v>31</v>
      </c>
      <c r="B35" s="7" t="s">
        <v>1639</v>
      </c>
      <c r="C35" s="42" t="s">
        <v>3111</v>
      </c>
      <c r="D35" s="7" t="s">
        <v>743</v>
      </c>
      <c r="E35" s="42" t="s">
        <v>743</v>
      </c>
      <c r="F35" s="7" t="s">
        <v>1462</v>
      </c>
      <c r="G35" s="18" t="s">
        <v>417</v>
      </c>
      <c r="H35" s="7" t="s">
        <v>1384</v>
      </c>
      <c r="I35" s="7">
        <v>50</v>
      </c>
      <c r="J35" s="42"/>
      <c r="K35" s="42">
        <v>50</v>
      </c>
      <c r="L35" s="42"/>
    </row>
    <row r="36" spans="1:12" s="120" customFormat="1" ht="23.25" customHeight="1">
      <c r="A36" s="7">
        <v>32</v>
      </c>
      <c r="B36" s="7" t="s">
        <v>1640</v>
      </c>
      <c r="C36" s="42" t="s">
        <v>1876</v>
      </c>
      <c r="D36" s="7" t="s">
        <v>743</v>
      </c>
      <c r="E36" s="42" t="s">
        <v>1877</v>
      </c>
      <c r="F36" s="7" t="s">
        <v>1462</v>
      </c>
      <c r="G36" s="18" t="s">
        <v>417</v>
      </c>
      <c r="H36" s="7" t="s">
        <v>1384</v>
      </c>
      <c r="I36" s="7">
        <v>50</v>
      </c>
      <c r="J36" s="42"/>
      <c r="K36" s="42">
        <v>50</v>
      </c>
      <c r="L36" s="42"/>
    </row>
    <row r="37" spans="1:12" s="120" customFormat="1" ht="23.25" customHeight="1">
      <c r="A37" s="7">
        <v>33</v>
      </c>
      <c r="B37" s="7" t="s">
        <v>1641</v>
      </c>
      <c r="C37" s="42" t="s">
        <v>1876</v>
      </c>
      <c r="D37" s="7" t="s">
        <v>743</v>
      </c>
      <c r="E37" s="42" t="s">
        <v>1877</v>
      </c>
      <c r="F37" s="7" t="s">
        <v>1462</v>
      </c>
      <c r="G37" s="18" t="s">
        <v>417</v>
      </c>
      <c r="H37" s="7" t="s">
        <v>1384</v>
      </c>
      <c r="I37" s="7">
        <v>50</v>
      </c>
      <c r="J37" s="42"/>
      <c r="K37" s="42">
        <v>50</v>
      </c>
      <c r="L37" s="42"/>
    </row>
    <row r="38" spans="1:12" s="39" customFormat="1" ht="23.25" customHeight="1">
      <c r="A38" s="7">
        <v>34</v>
      </c>
      <c r="B38" s="7" t="s">
        <v>1519</v>
      </c>
      <c r="C38" s="7" t="s">
        <v>1876</v>
      </c>
      <c r="D38" s="7" t="s">
        <v>743</v>
      </c>
      <c r="E38" s="7" t="s">
        <v>743</v>
      </c>
      <c r="F38" s="7" t="s">
        <v>1462</v>
      </c>
      <c r="G38" s="18" t="s">
        <v>417</v>
      </c>
      <c r="H38" s="7" t="s">
        <v>421</v>
      </c>
      <c r="I38" s="7">
        <v>50</v>
      </c>
      <c r="J38" s="7"/>
      <c r="K38" s="7">
        <v>50</v>
      </c>
      <c r="L38" s="7"/>
    </row>
    <row r="39" spans="1:12" s="120" customFormat="1" ht="23.25" customHeight="1">
      <c r="A39" s="7">
        <v>35</v>
      </c>
      <c r="B39" s="7" t="s">
        <v>1642</v>
      </c>
      <c r="C39" s="42" t="s">
        <v>1876</v>
      </c>
      <c r="D39" s="7" t="s">
        <v>743</v>
      </c>
      <c r="E39" s="42" t="s">
        <v>743</v>
      </c>
      <c r="F39" s="7" t="s">
        <v>1462</v>
      </c>
      <c r="G39" s="18" t="s">
        <v>417</v>
      </c>
      <c r="H39" s="7" t="s">
        <v>1629</v>
      </c>
      <c r="I39" s="7">
        <v>100</v>
      </c>
      <c r="J39" s="42"/>
      <c r="K39" s="42">
        <v>100</v>
      </c>
      <c r="L39" s="42"/>
    </row>
    <row r="40" spans="1:12" s="120" customFormat="1" ht="23.25" customHeight="1">
      <c r="A40" s="7">
        <v>36</v>
      </c>
      <c r="B40" s="7" t="s">
        <v>1643</v>
      </c>
      <c r="C40" s="42" t="s">
        <v>741</v>
      </c>
      <c r="D40" s="7" t="s">
        <v>743</v>
      </c>
      <c r="E40" s="42" t="s">
        <v>1418</v>
      </c>
      <c r="F40" s="7" t="s">
        <v>1462</v>
      </c>
      <c r="G40" s="18" t="s">
        <v>417</v>
      </c>
      <c r="H40" s="7" t="s">
        <v>1629</v>
      </c>
      <c r="I40" s="7">
        <v>100</v>
      </c>
      <c r="J40" s="42"/>
      <c r="K40" s="42">
        <v>100</v>
      </c>
      <c r="L40" s="42"/>
    </row>
    <row r="41" spans="1:12" s="120" customFormat="1" ht="23.25" customHeight="1">
      <c r="A41" s="7">
        <v>37</v>
      </c>
      <c r="B41" s="7" t="s">
        <v>1644</v>
      </c>
      <c r="C41" s="42" t="s">
        <v>741</v>
      </c>
      <c r="D41" s="7" t="s">
        <v>743</v>
      </c>
      <c r="E41" s="42" t="s">
        <v>1878</v>
      </c>
      <c r="F41" s="7" t="s">
        <v>1462</v>
      </c>
      <c r="G41" s="18" t="s">
        <v>417</v>
      </c>
      <c r="H41" s="7" t="s">
        <v>1629</v>
      </c>
      <c r="I41" s="7">
        <v>100</v>
      </c>
      <c r="J41" s="42"/>
      <c r="K41" s="42">
        <v>100</v>
      </c>
      <c r="L41" s="42"/>
    </row>
    <row r="42" spans="1:12" s="180" customFormat="1" ht="37.5" customHeight="1">
      <c r="A42" s="179" t="s">
        <v>2939</v>
      </c>
      <c r="B42" s="135"/>
      <c r="C42" s="109"/>
      <c r="D42" s="109"/>
      <c r="E42" s="109"/>
      <c r="F42" s="109"/>
      <c r="G42" s="172"/>
      <c r="H42" s="109"/>
      <c r="I42" s="109">
        <f>SUM(I43:I49)</f>
        <v>915.69</v>
      </c>
      <c r="J42" s="109">
        <f>SUM(J43:J49)</f>
        <v>0</v>
      </c>
      <c r="K42" s="109">
        <f>SUM(K43:K49)</f>
        <v>915.69</v>
      </c>
      <c r="L42" s="109"/>
    </row>
    <row r="43" spans="1:12" s="39" customFormat="1" ht="63" customHeight="1">
      <c r="A43" s="7">
        <v>1</v>
      </c>
      <c r="B43" s="110" t="s">
        <v>2517</v>
      </c>
      <c r="C43" s="7" t="s">
        <v>1205</v>
      </c>
      <c r="D43" s="7" t="s">
        <v>1645</v>
      </c>
      <c r="E43" s="7" t="s">
        <v>1646</v>
      </c>
      <c r="F43" s="7" t="s">
        <v>1647</v>
      </c>
      <c r="G43" s="18" t="s">
        <v>1648</v>
      </c>
      <c r="H43" s="7" t="s">
        <v>1203</v>
      </c>
      <c r="I43" s="7">
        <v>550</v>
      </c>
      <c r="J43" s="7"/>
      <c r="K43" s="7">
        <v>550</v>
      </c>
      <c r="L43" s="7"/>
    </row>
    <row r="44" spans="1:12" s="39" customFormat="1" ht="59.25" customHeight="1">
      <c r="A44" s="7">
        <v>2</v>
      </c>
      <c r="B44" s="7" t="s">
        <v>1649</v>
      </c>
      <c r="C44" s="7" t="s">
        <v>1204</v>
      </c>
      <c r="D44" s="7" t="s">
        <v>1560</v>
      </c>
      <c r="E44" s="7" t="s">
        <v>1650</v>
      </c>
      <c r="F44" s="7" t="s">
        <v>1655</v>
      </c>
      <c r="G44" s="18" t="s">
        <v>2419</v>
      </c>
      <c r="H44" s="7" t="s">
        <v>2418</v>
      </c>
      <c r="I44" s="7">
        <v>10</v>
      </c>
      <c r="J44" s="7"/>
      <c r="K44" s="7">
        <v>10</v>
      </c>
      <c r="L44" s="7"/>
    </row>
    <row r="45" spans="1:12" s="39" customFormat="1" ht="42.75" customHeight="1">
      <c r="A45" s="7">
        <v>3</v>
      </c>
      <c r="B45" s="7" t="s">
        <v>1651</v>
      </c>
      <c r="C45" s="7" t="s">
        <v>1652</v>
      </c>
      <c r="D45" s="7" t="s">
        <v>1653</v>
      </c>
      <c r="E45" s="7" t="s">
        <v>1654</v>
      </c>
      <c r="F45" s="7" t="s">
        <v>1655</v>
      </c>
      <c r="G45" s="18" t="s">
        <v>1656</v>
      </c>
      <c r="H45" s="7"/>
      <c r="I45" s="7">
        <v>200</v>
      </c>
      <c r="J45" s="7"/>
      <c r="K45" s="7">
        <v>200</v>
      </c>
      <c r="L45" s="7"/>
    </row>
    <row r="46" spans="1:12" s="39" customFormat="1" ht="49.5" customHeight="1">
      <c r="A46" s="7">
        <v>4</v>
      </c>
      <c r="B46" s="110" t="s">
        <v>1657</v>
      </c>
      <c r="C46" s="7" t="s">
        <v>1658</v>
      </c>
      <c r="D46" s="7" t="s">
        <v>1659</v>
      </c>
      <c r="E46" s="7" t="s">
        <v>1660</v>
      </c>
      <c r="F46" s="7" t="s">
        <v>401</v>
      </c>
      <c r="G46" s="190" t="s">
        <v>1661</v>
      </c>
      <c r="H46" s="7" t="s">
        <v>1662</v>
      </c>
      <c r="I46" s="7">
        <v>74.83</v>
      </c>
      <c r="J46" s="7"/>
      <c r="K46" s="15">
        <v>74.83</v>
      </c>
      <c r="L46" s="7"/>
    </row>
    <row r="47" spans="1:12" s="89" customFormat="1" ht="30" customHeight="1">
      <c r="A47" s="7">
        <v>5</v>
      </c>
      <c r="B47" s="15" t="s">
        <v>1663</v>
      </c>
      <c r="C47" s="15" t="s">
        <v>3115</v>
      </c>
      <c r="D47" s="15" t="s">
        <v>327</v>
      </c>
      <c r="E47" s="15" t="s">
        <v>269</v>
      </c>
      <c r="F47" s="7" t="s">
        <v>401</v>
      </c>
      <c r="G47" s="191" t="s">
        <v>1202</v>
      </c>
      <c r="H47" s="7" t="s">
        <v>172</v>
      </c>
      <c r="I47" s="15">
        <v>32.86</v>
      </c>
      <c r="J47" s="15"/>
      <c r="K47" s="15">
        <v>32.86</v>
      </c>
      <c r="L47" s="15"/>
    </row>
    <row r="48" spans="1:12" s="39" customFormat="1" ht="54" customHeight="1">
      <c r="A48" s="7">
        <v>6</v>
      </c>
      <c r="B48" s="7" t="s">
        <v>1664</v>
      </c>
      <c r="C48" s="7" t="s">
        <v>2633</v>
      </c>
      <c r="D48" s="7" t="s">
        <v>1560</v>
      </c>
      <c r="E48" s="42" t="s">
        <v>1665</v>
      </c>
      <c r="F48" s="7" t="s">
        <v>401</v>
      </c>
      <c r="G48" s="190" t="s">
        <v>1689</v>
      </c>
      <c r="H48" s="55"/>
      <c r="I48" s="7">
        <v>27</v>
      </c>
      <c r="J48" s="55"/>
      <c r="K48" s="15">
        <v>27</v>
      </c>
      <c r="L48" s="7"/>
    </row>
    <row r="49" spans="1:12" s="39" customFormat="1" ht="39.75" customHeight="1">
      <c r="A49" s="7">
        <v>7</v>
      </c>
      <c r="B49" s="7" t="s">
        <v>1690</v>
      </c>
      <c r="C49" s="7" t="s">
        <v>38</v>
      </c>
      <c r="D49" s="7" t="s">
        <v>39</v>
      </c>
      <c r="E49" s="7" t="s">
        <v>1691</v>
      </c>
      <c r="F49" s="7" t="s">
        <v>1562</v>
      </c>
      <c r="G49" s="190" t="s">
        <v>1692</v>
      </c>
      <c r="H49" s="84" t="s">
        <v>1693</v>
      </c>
      <c r="I49" s="7">
        <v>21</v>
      </c>
      <c r="J49" s="7"/>
      <c r="K49" s="7">
        <v>21</v>
      </c>
      <c r="L49" s="7"/>
    </row>
    <row r="50" spans="1:12" s="180" customFormat="1" ht="37.5" customHeight="1">
      <c r="A50" s="179" t="s">
        <v>1694</v>
      </c>
      <c r="B50" s="135"/>
      <c r="C50" s="109"/>
      <c r="D50" s="109"/>
      <c r="E50" s="109"/>
      <c r="F50" s="109"/>
      <c r="G50" s="172"/>
      <c r="H50" s="109"/>
      <c r="I50" s="109">
        <f>SUM(I51:I136)</f>
        <v>873.1</v>
      </c>
      <c r="J50" s="109">
        <f>SUM(J51:J136)</f>
        <v>0</v>
      </c>
      <c r="K50" s="109">
        <f>SUM(K51:K136)</f>
        <v>656.275</v>
      </c>
      <c r="L50" s="109"/>
    </row>
    <row r="51" spans="1:12" s="39" customFormat="1" ht="33.75" customHeight="1">
      <c r="A51" s="7">
        <v>1</v>
      </c>
      <c r="B51" s="7" t="s">
        <v>1695</v>
      </c>
      <c r="C51" s="7" t="s">
        <v>1696</v>
      </c>
      <c r="D51" s="7" t="s">
        <v>1560</v>
      </c>
      <c r="E51" s="7" t="s">
        <v>432</v>
      </c>
      <c r="F51" s="7" t="s">
        <v>1562</v>
      </c>
      <c r="G51" s="18" t="s">
        <v>1697</v>
      </c>
      <c r="H51" s="7" t="s">
        <v>3050</v>
      </c>
      <c r="I51" s="7">
        <v>15</v>
      </c>
      <c r="J51" s="7"/>
      <c r="K51" s="7">
        <f aca="true" t="shared" si="0" ref="K51:K79">I51*0.7</f>
        <v>10.5</v>
      </c>
      <c r="L51" s="7"/>
    </row>
    <row r="52" spans="1:12" s="39" customFormat="1" ht="31.5" customHeight="1">
      <c r="A52" s="7">
        <v>2</v>
      </c>
      <c r="B52" s="7" t="s">
        <v>1698</v>
      </c>
      <c r="C52" s="7" t="s">
        <v>1699</v>
      </c>
      <c r="D52" s="7" t="s">
        <v>1560</v>
      </c>
      <c r="E52" s="7" t="s">
        <v>1700</v>
      </c>
      <c r="F52" s="7" t="s">
        <v>1562</v>
      </c>
      <c r="G52" s="18" t="s">
        <v>1701</v>
      </c>
      <c r="H52" s="7"/>
      <c r="I52" s="7">
        <v>20</v>
      </c>
      <c r="J52" s="7"/>
      <c r="K52" s="7">
        <f t="shared" si="0"/>
        <v>14</v>
      </c>
      <c r="L52" s="7"/>
    </row>
    <row r="53" spans="1:12" s="39" customFormat="1" ht="31.5" customHeight="1">
      <c r="A53" s="7">
        <v>3</v>
      </c>
      <c r="B53" s="7" t="s">
        <v>1702</v>
      </c>
      <c r="C53" s="7" t="s">
        <v>1703</v>
      </c>
      <c r="D53" s="7" t="s">
        <v>1560</v>
      </c>
      <c r="E53" s="7" t="s">
        <v>1700</v>
      </c>
      <c r="F53" s="7" t="s">
        <v>1562</v>
      </c>
      <c r="G53" s="18" t="s">
        <v>1701</v>
      </c>
      <c r="H53" s="7"/>
      <c r="I53" s="7">
        <v>20</v>
      </c>
      <c r="J53" s="7"/>
      <c r="K53" s="7">
        <f t="shared" si="0"/>
        <v>14</v>
      </c>
      <c r="L53" s="7"/>
    </row>
    <row r="54" spans="1:12" s="39" customFormat="1" ht="31.5" customHeight="1">
      <c r="A54" s="7">
        <v>4</v>
      </c>
      <c r="B54" s="7" t="s">
        <v>1704</v>
      </c>
      <c r="C54" s="7" t="s">
        <v>723</v>
      </c>
      <c r="D54" s="7" t="s">
        <v>1560</v>
      </c>
      <c r="E54" s="7" t="s">
        <v>1700</v>
      </c>
      <c r="F54" s="7" t="s">
        <v>1562</v>
      </c>
      <c r="G54" s="18" t="s">
        <v>1705</v>
      </c>
      <c r="H54" s="7"/>
      <c r="I54" s="7">
        <v>15</v>
      </c>
      <c r="J54" s="7"/>
      <c r="K54" s="7">
        <f t="shared" si="0"/>
        <v>10.5</v>
      </c>
      <c r="L54" s="7"/>
    </row>
    <row r="55" spans="1:12" s="39" customFormat="1" ht="31.5" customHeight="1">
      <c r="A55" s="7">
        <v>5</v>
      </c>
      <c r="B55" s="7" t="s">
        <v>1706</v>
      </c>
      <c r="C55" s="7" t="s">
        <v>1707</v>
      </c>
      <c r="D55" s="7" t="s">
        <v>1560</v>
      </c>
      <c r="E55" s="7" t="s">
        <v>1700</v>
      </c>
      <c r="F55" s="7" t="s">
        <v>1562</v>
      </c>
      <c r="G55" s="18" t="s">
        <v>1705</v>
      </c>
      <c r="H55" s="7"/>
      <c r="I55" s="7">
        <v>15</v>
      </c>
      <c r="J55" s="7"/>
      <c r="K55" s="7">
        <f t="shared" si="0"/>
        <v>10.5</v>
      </c>
      <c r="L55" s="7"/>
    </row>
    <row r="56" spans="1:12" s="39" customFormat="1" ht="31.5" customHeight="1">
      <c r="A56" s="7">
        <v>6</v>
      </c>
      <c r="B56" s="7" t="s">
        <v>1708</v>
      </c>
      <c r="C56" s="7" t="s">
        <v>1800</v>
      </c>
      <c r="D56" s="7" t="s">
        <v>1560</v>
      </c>
      <c r="E56" s="7" t="s">
        <v>1700</v>
      </c>
      <c r="F56" s="7" t="s">
        <v>1562</v>
      </c>
      <c r="G56" s="18" t="s">
        <v>1705</v>
      </c>
      <c r="H56" s="7"/>
      <c r="I56" s="7">
        <v>15</v>
      </c>
      <c r="J56" s="7"/>
      <c r="K56" s="7">
        <f t="shared" si="0"/>
        <v>10.5</v>
      </c>
      <c r="L56" s="7"/>
    </row>
    <row r="57" spans="1:12" s="39" customFormat="1" ht="29.25" customHeight="1">
      <c r="A57" s="7">
        <v>7</v>
      </c>
      <c r="B57" s="7" t="s">
        <v>1801</v>
      </c>
      <c r="C57" s="7" t="s">
        <v>1800</v>
      </c>
      <c r="D57" s="7" t="s">
        <v>1560</v>
      </c>
      <c r="E57" s="7" t="s">
        <v>1700</v>
      </c>
      <c r="F57" s="7" t="s">
        <v>1562</v>
      </c>
      <c r="G57" s="18" t="s">
        <v>1705</v>
      </c>
      <c r="H57" s="7"/>
      <c r="I57" s="7">
        <v>15</v>
      </c>
      <c r="J57" s="7"/>
      <c r="K57" s="7">
        <f t="shared" si="0"/>
        <v>10.5</v>
      </c>
      <c r="L57" s="7"/>
    </row>
    <row r="58" spans="1:12" s="39" customFormat="1" ht="29.25" customHeight="1">
      <c r="A58" s="7">
        <v>8</v>
      </c>
      <c r="B58" s="7" t="s">
        <v>1802</v>
      </c>
      <c r="C58" s="7" t="s">
        <v>2515</v>
      </c>
      <c r="D58" s="7" t="s">
        <v>1560</v>
      </c>
      <c r="E58" s="7" t="s">
        <v>1700</v>
      </c>
      <c r="F58" s="7" t="s">
        <v>1562</v>
      </c>
      <c r="G58" s="18" t="s">
        <v>1803</v>
      </c>
      <c r="H58" s="7"/>
      <c r="I58" s="7">
        <v>10</v>
      </c>
      <c r="J58" s="7"/>
      <c r="K58" s="7">
        <f t="shared" si="0"/>
        <v>7</v>
      </c>
      <c r="L58" s="7"/>
    </row>
    <row r="59" spans="1:12" s="39" customFormat="1" ht="29.25" customHeight="1">
      <c r="A59" s="7">
        <v>9</v>
      </c>
      <c r="B59" s="7" t="s">
        <v>1804</v>
      </c>
      <c r="C59" s="7" t="s">
        <v>2515</v>
      </c>
      <c r="D59" s="7" t="s">
        <v>1560</v>
      </c>
      <c r="E59" s="7" t="s">
        <v>1700</v>
      </c>
      <c r="F59" s="7" t="s">
        <v>1562</v>
      </c>
      <c r="G59" s="18" t="s">
        <v>1803</v>
      </c>
      <c r="H59" s="7"/>
      <c r="I59" s="7">
        <v>10</v>
      </c>
      <c r="J59" s="7"/>
      <c r="K59" s="7">
        <f t="shared" si="0"/>
        <v>7</v>
      </c>
      <c r="L59" s="7"/>
    </row>
    <row r="60" spans="1:12" s="39" customFormat="1" ht="29.25" customHeight="1">
      <c r="A60" s="7">
        <v>10</v>
      </c>
      <c r="B60" s="7" t="s">
        <v>1709</v>
      </c>
      <c r="C60" s="7" t="s">
        <v>1710</v>
      </c>
      <c r="D60" s="7" t="s">
        <v>1560</v>
      </c>
      <c r="E60" s="7" t="s">
        <v>1700</v>
      </c>
      <c r="F60" s="7" t="s">
        <v>1562</v>
      </c>
      <c r="G60" s="18" t="s">
        <v>1705</v>
      </c>
      <c r="H60" s="7"/>
      <c r="I60" s="7">
        <v>15</v>
      </c>
      <c r="J60" s="7"/>
      <c r="K60" s="7">
        <f t="shared" si="0"/>
        <v>10.5</v>
      </c>
      <c r="L60" s="7"/>
    </row>
    <row r="61" spans="1:12" s="39" customFormat="1" ht="29.25" customHeight="1">
      <c r="A61" s="7">
        <v>11</v>
      </c>
      <c r="B61" s="7" t="s">
        <v>1711</v>
      </c>
      <c r="C61" s="7" t="s">
        <v>1712</v>
      </c>
      <c r="D61" s="7" t="s">
        <v>1713</v>
      </c>
      <c r="E61" s="7" t="s">
        <v>1714</v>
      </c>
      <c r="F61" s="7" t="s">
        <v>1562</v>
      </c>
      <c r="G61" s="18" t="s">
        <v>1705</v>
      </c>
      <c r="H61" s="7"/>
      <c r="I61" s="7">
        <v>20</v>
      </c>
      <c r="J61" s="7"/>
      <c r="K61" s="7">
        <f t="shared" si="0"/>
        <v>14</v>
      </c>
      <c r="L61" s="7"/>
    </row>
    <row r="62" spans="1:12" s="39" customFormat="1" ht="29.25" customHeight="1">
      <c r="A62" s="7">
        <v>12</v>
      </c>
      <c r="B62" s="7" t="s">
        <v>3043</v>
      </c>
      <c r="C62" s="7" t="s">
        <v>912</v>
      </c>
      <c r="D62" s="7" t="s">
        <v>1560</v>
      </c>
      <c r="E62" s="7" t="s">
        <v>1700</v>
      </c>
      <c r="F62" s="7" t="s">
        <v>1562</v>
      </c>
      <c r="G62" s="18" t="s">
        <v>1705</v>
      </c>
      <c r="H62" s="7"/>
      <c r="I62" s="7">
        <v>5</v>
      </c>
      <c r="J62" s="7"/>
      <c r="K62" s="7">
        <f t="shared" si="0"/>
        <v>3.5</v>
      </c>
      <c r="L62" s="7"/>
    </row>
    <row r="63" spans="1:12" s="39" customFormat="1" ht="29.25" customHeight="1">
      <c r="A63" s="7">
        <v>13</v>
      </c>
      <c r="B63" s="7" t="s">
        <v>3044</v>
      </c>
      <c r="C63" s="7" t="s">
        <v>912</v>
      </c>
      <c r="D63" s="7" t="s">
        <v>1560</v>
      </c>
      <c r="E63" s="7" t="s">
        <v>1700</v>
      </c>
      <c r="F63" s="7" t="s">
        <v>1562</v>
      </c>
      <c r="G63" s="18" t="s">
        <v>1803</v>
      </c>
      <c r="H63" s="7"/>
      <c r="I63" s="7">
        <v>5</v>
      </c>
      <c r="J63" s="7"/>
      <c r="K63" s="7">
        <f t="shared" si="0"/>
        <v>3.5</v>
      </c>
      <c r="L63" s="7"/>
    </row>
    <row r="64" spans="1:12" s="39" customFormat="1" ht="29.25" customHeight="1">
      <c r="A64" s="7">
        <v>14</v>
      </c>
      <c r="B64" s="7" t="s">
        <v>1715</v>
      </c>
      <c r="C64" s="7" t="s">
        <v>1716</v>
      </c>
      <c r="D64" s="7" t="s">
        <v>1560</v>
      </c>
      <c r="E64" s="7" t="s">
        <v>1700</v>
      </c>
      <c r="F64" s="7" t="s">
        <v>1562</v>
      </c>
      <c r="G64" s="18" t="s">
        <v>1701</v>
      </c>
      <c r="H64" s="7"/>
      <c r="I64" s="7">
        <v>15</v>
      </c>
      <c r="J64" s="7"/>
      <c r="K64" s="7">
        <f t="shared" si="0"/>
        <v>10.5</v>
      </c>
      <c r="L64" s="7"/>
    </row>
    <row r="65" spans="1:12" s="39" customFormat="1" ht="36.75" customHeight="1">
      <c r="A65" s="7">
        <v>15</v>
      </c>
      <c r="B65" s="106" t="s">
        <v>1717</v>
      </c>
      <c r="C65" s="7" t="s">
        <v>1718</v>
      </c>
      <c r="D65" s="7" t="s">
        <v>1560</v>
      </c>
      <c r="E65" s="7" t="s">
        <v>1700</v>
      </c>
      <c r="F65" s="7" t="s">
        <v>1562</v>
      </c>
      <c r="G65" s="18" t="s">
        <v>1705</v>
      </c>
      <c r="H65" s="7"/>
      <c r="I65" s="7">
        <v>15</v>
      </c>
      <c r="J65" s="7"/>
      <c r="K65" s="7">
        <f t="shared" si="0"/>
        <v>10.5</v>
      </c>
      <c r="L65" s="7"/>
    </row>
    <row r="66" spans="1:12" s="39" customFormat="1" ht="36.75" customHeight="1">
      <c r="A66" s="7">
        <v>16</v>
      </c>
      <c r="B66" s="106" t="s">
        <v>1719</v>
      </c>
      <c r="C66" s="7" t="s">
        <v>1718</v>
      </c>
      <c r="D66" s="7" t="s">
        <v>1560</v>
      </c>
      <c r="E66" s="7" t="s">
        <v>1700</v>
      </c>
      <c r="F66" s="7" t="s">
        <v>1562</v>
      </c>
      <c r="G66" s="18" t="s">
        <v>1705</v>
      </c>
      <c r="H66" s="7"/>
      <c r="I66" s="7">
        <v>5</v>
      </c>
      <c r="J66" s="7"/>
      <c r="K66" s="7">
        <f t="shared" si="0"/>
        <v>3.5</v>
      </c>
      <c r="L66" s="7"/>
    </row>
    <row r="67" spans="1:12" s="39" customFormat="1" ht="36.75" customHeight="1">
      <c r="A67" s="7">
        <v>17</v>
      </c>
      <c r="B67" s="7" t="s">
        <v>1720</v>
      </c>
      <c r="C67" s="7" t="s">
        <v>911</v>
      </c>
      <c r="D67" s="7" t="s">
        <v>1560</v>
      </c>
      <c r="E67" s="7" t="s">
        <v>1700</v>
      </c>
      <c r="F67" s="7" t="s">
        <v>1562</v>
      </c>
      <c r="G67" s="18" t="s">
        <v>1705</v>
      </c>
      <c r="H67" s="7"/>
      <c r="I67" s="7">
        <v>15</v>
      </c>
      <c r="J67" s="7"/>
      <c r="K67" s="7">
        <f t="shared" si="0"/>
        <v>10.5</v>
      </c>
      <c r="L67" s="7"/>
    </row>
    <row r="68" spans="1:12" s="39" customFormat="1" ht="30.75" customHeight="1">
      <c r="A68" s="7">
        <v>18</v>
      </c>
      <c r="B68" s="7" t="s">
        <v>1721</v>
      </c>
      <c r="C68" s="7" t="s">
        <v>3081</v>
      </c>
      <c r="D68" s="7" t="s">
        <v>1560</v>
      </c>
      <c r="E68" s="7" t="s">
        <v>1700</v>
      </c>
      <c r="F68" s="7" t="s">
        <v>1562</v>
      </c>
      <c r="G68" s="18" t="s">
        <v>1722</v>
      </c>
      <c r="H68" s="7"/>
      <c r="I68" s="7">
        <v>10</v>
      </c>
      <c r="J68" s="7"/>
      <c r="K68" s="7">
        <f t="shared" si="0"/>
        <v>7</v>
      </c>
      <c r="L68" s="7"/>
    </row>
    <row r="69" spans="1:12" s="39" customFormat="1" ht="30.75" customHeight="1">
      <c r="A69" s="7">
        <v>19</v>
      </c>
      <c r="B69" s="7" t="s">
        <v>3046</v>
      </c>
      <c r="C69" s="7" t="s">
        <v>909</v>
      </c>
      <c r="D69" s="7" t="s">
        <v>1560</v>
      </c>
      <c r="E69" s="7" t="s">
        <v>1700</v>
      </c>
      <c r="F69" s="7" t="s">
        <v>1562</v>
      </c>
      <c r="G69" s="18" t="s">
        <v>83</v>
      </c>
      <c r="H69" s="7"/>
      <c r="I69" s="7">
        <v>15</v>
      </c>
      <c r="J69" s="7"/>
      <c r="K69" s="7">
        <f t="shared" si="0"/>
        <v>10.5</v>
      </c>
      <c r="L69" s="7"/>
    </row>
    <row r="70" spans="1:12" s="39" customFormat="1" ht="30.75" customHeight="1">
      <c r="A70" s="7">
        <v>20</v>
      </c>
      <c r="B70" s="7" t="s">
        <v>84</v>
      </c>
      <c r="C70" s="7" t="s">
        <v>85</v>
      </c>
      <c r="D70" s="7" t="s">
        <v>1560</v>
      </c>
      <c r="E70" s="7" t="s">
        <v>1700</v>
      </c>
      <c r="F70" s="7" t="s">
        <v>1562</v>
      </c>
      <c r="G70" s="18" t="s">
        <v>1705</v>
      </c>
      <c r="H70" s="7"/>
      <c r="I70" s="7">
        <v>15</v>
      </c>
      <c r="J70" s="7"/>
      <c r="K70" s="7">
        <f t="shared" si="0"/>
        <v>10.5</v>
      </c>
      <c r="L70" s="7"/>
    </row>
    <row r="71" spans="1:12" s="39" customFormat="1" ht="30.75" customHeight="1">
      <c r="A71" s="7">
        <v>21</v>
      </c>
      <c r="B71" s="7" t="s">
        <v>86</v>
      </c>
      <c r="C71" s="7" t="s">
        <v>85</v>
      </c>
      <c r="D71" s="7" t="s">
        <v>1560</v>
      </c>
      <c r="E71" s="7" t="s">
        <v>1700</v>
      </c>
      <c r="F71" s="7" t="s">
        <v>1562</v>
      </c>
      <c r="G71" s="18" t="s">
        <v>1705</v>
      </c>
      <c r="H71" s="7"/>
      <c r="I71" s="7">
        <v>15</v>
      </c>
      <c r="J71" s="7"/>
      <c r="K71" s="7">
        <f t="shared" si="0"/>
        <v>10.5</v>
      </c>
      <c r="L71" s="7"/>
    </row>
    <row r="72" spans="1:12" s="39" customFormat="1" ht="30.75" customHeight="1">
      <c r="A72" s="7">
        <v>22</v>
      </c>
      <c r="B72" s="7" t="s">
        <v>87</v>
      </c>
      <c r="C72" s="7" t="s">
        <v>3079</v>
      </c>
      <c r="D72" s="7" t="s">
        <v>1560</v>
      </c>
      <c r="E72" s="7" t="s">
        <v>1700</v>
      </c>
      <c r="F72" s="7" t="s">
        <v>1562</v>
      </c>
      <c r="G72" s="18" t="s">
        <v>88</v>
      </c>
      <c r="H72" s="7"/>
      <c r="I72" s="7">
        <v>10</v>
      </c>
      <c r="J72" s="7"/>
      <c r="K72" s="7">
        <f t="shared" si="0"/>
        <v>7</v>
      </c>
      <c r="L72" s="7"/>
    </row>
    <row r="73" spans="1:12" s="39" customFormat="1" ht="30.75" customHeight="1">
      <c r="A73" s="7">
        <v>23</v>
      </c>
      <c r="B73" s="44" t="s">
        <v>89</v>
      </c>
      <c r="C73" s="7" t="s">
        <v>90</v>
      </c>
      <c r="D73" s="7" t="s">
        <v>1560</v>
      </c>
      <c r="E73" s="7" t="s">
        <v>1700</v>
      </c>
      <c r="F73" s="7" t="s">
        <v>1562</v>
      </c>
      <c r="G73" s="18" t="s">
        <v>91</v>
      </c>
      <c r="H73" s="7"/>
      <c r="I73" s="7">
        <v>10</v>
      </c>
      <c r="J73" s="7"/>
      <c r="K73" s="7">
        <f t="shared" si="0"/>
        <v>7</v>
      </c>
      <c r="L73" s="7"/>
    </row>
    <row r="74" spans="1:12" s="39" customFormat="1" ht="30.75" customHeight="1">
      <c r="A74" s="7">
        <v>24</v>
      </c>
      <c r="B74" s="7" t="s">
        <v>92</v>
      </c>
      <c r="C74" s="7" t="s">
        <v>93</v>
      </c>
      <c r="D74" s="7" t="s">
        <v>1560</v>
      </c>
      <c r="E74" s="7" t="s">
        <v>1700</v>
      </c>
      <c r="F74" s="7" t="s">
        <v>1562</v>
      </c>
      <c r="G74" s="18" t="s">
        <v>1803</v>
      </c>
      <c r="H74" s="7"/>
      <c r="I74" s="7">
        <v>5</v>
      </c>
      <c r="J74" s="7"/>
      <c r="K74" s="7">
        <f t="shared" si="0"/>
        <v>3.5</v>
      </c>
      <c r="L74" s="7"/>
    </row>
    <row r="75" spans="1:12" s="39" customFormat="1" ht="30.75" customHeight="1">
      <c r="A75" s="7">
        <v>25</v>
      </c>
      <c r="B75" s="7" t="s">
        <v>2286</v>
      </c>
      <c r="C75" s="7" t="s">
        <v>908</v>
      </c>
      <c r="D75" s="7" t="s">
        <v>1560</v>
      </c>
      <c r="E75" s="7" t="s">
        <v>1700</v>
      </c>
      <c r="F75" s="7" t="s">
        <v>1562</v>
      </c>
      <c r="G75" s="18" t="s">
        <v>94</v>
      </c>
      <c r="H75" s="7"/>
      <c r="I75" s="7">
        <v>5</v>
      </c>
      <c r="J75" s="7"/>
      <c r="K75" s="7">
        <f t="shared" si="0"/>
        <v>3.5</v>
      </c>
      <c r="L75" s="7"/>
    </row>
    <row r="76" spans="1:12" s="39" customFormat="1" ht="30.75" customHeight="1">
      <c r="A76" s="7">
        <v>26</v>
      </c>
      <c r="B76" s="7" t="s">
        <v>2287</v>
      </c>
      <c r="C76" s="7" t="s">
        <v>95</v>
      </c>
      <c r="D76" s="7" t="s">
        <v>1560</v>
      </c>
      <c r="E76" s="7" t="s">
        <v>1700</v>
      </c>
      <c r="F76" s="7" t="s">
        <v>1562</v>
      </c>
      <c r="G76" s="18" t="s">
        <v>3045</v>
      </c>
      <c r="H76" s="7"/>
      <c r="I76" s="7">
        <v>5</v>
      </c>
      <c r="J76" s="7"/>
      <c r="K76" s="7">
        <f t="shared" si="0"/>
        <v>3.5</v>
      </c>
      <c r="L76" s="7"/>
    </row>
    <row r="77" spans="1:12" s="39" customFormat="1" ht="38.25" customHeight="1">
      <c r="A77" s="7">
        <v>27</v>
      </c>
      <c r="B77" s="44" t="s">
        <v>1520</v>
      </c>
      <c r="C77" s="7" t="s">
        <v>96</v>
      </c>
      <c r="D77" s="7" t="s">
        <v>1560</v>
      </c>
      <c r="E77" s="7" t="s">
        <v>1700</v>
      </c>
      <c r="F77" s="7" t="s">
        <v>1562</v>
      </c>
      <c r="G77" s="18" t="s">
        <v>3045</v>
      </c>
      <c r="H77" s="7"/>
      <c r="I77" s="7">
        <v>5</v>
      </c>
      <c r="J77" s="7"/>
      <c r="K77" s="7">
        <f t="shared" si="0"/>
        <v>3.5</v>
      </c>
      <c r="L77" s="7"/>
    </row>
    <row r="78" spans="1:12" s="39" customFormat="1" ht="30" customHeight="1">
      <c r="A78" s="7">
        <v>28</v>
      </c>
      <c r="B78" s="7" t="s">
        <v>2288</v>
      </c>
      <c r="C78" s="7" t="s">
        <v>97</v>
      </c>
      <c r="D78" s="7" t="s">
        <v>1560</v>
      </c>
      <c r="E78" s="7" t="s">
        <v>1700</v>
      </c>
      <c r="F78" s="7" t="s">
        <v>1562</v>
      </c>
      <c r="G78" s="18" t="s">
        <v>1803</v>
      </c>
      <c r="H78" s="7"/>
      <c r="I78" s="7">
        <v>5</v>
      </c>
      <c r="J78" s="7"/>
      <c r="K78" s="7">
        <f t="shared" si="0"/>
        <v>3.5</v>
      </c>
      <c r="L78" s="7"/>
    </row>
    <row r="79" spans="1:12" s="39" customFormat="1" ht="39.75" customHeight="1">
      <c r="A79" s="7">
        <v>29</v>
      </c>
      <c r="B79" s="7" t="s">
        <v>98</v>
      </c>
      <c r="C79" s="7" t="s">
        <v>99</v>
      </c>
      <c r="D79" s="7" t="s">
        <v>1560</v>
      </c>
      <c r="E79" s="7" t="s">
        <v>1700</v>
      </c>
      <c r="F79" s="7" t="s">
        <v>1562</v>
      </c>
      <c r="G79" s="18" t="s">
        <v>100</v>
      </c>
      <c r="H79" s="7"/>
      <c r="I79" s="7">
        <v>5</v>
      </c>
      <c r="J79" s="7"/>
      <c r="K79" s="7">
        <f t="shared" si="0"/>
        <v>3.5</v>
      </c>
      <c r="L79" s="7"/>
    </row>
    <row r="80" spans="1:12" s="39" customFormat="1" ht="39.75" customHeight="1">
      <c r="A80" s="7">
        <v>30</v>
      </c>
      <c r="B80" s="7" t="s">
        <v>101</v>
      </c>
      <c r="C80" s="7" t="s">
        <v>2629</v>
      </c>
      <c r="D80" s="7" t="s">
        <v>327</v>
      </c>
      <c r="E80" s="7" t="s">
        <v>277</v>
      </c>
      <c r="F80" s="7" t="s">
        <v>747</v>
      </c>
      <c r="G80" s="18" t="s">
        <v>470</v>
      </c>
      <c r="H80" s="7" t="s">
        <v>474</v>
      </c>
      <c r="I80" s="7">
        <v>1.46</v>
      </c>
      <c r="J80" s="7"/>
      <c r="K80" s="7">
        <v>1.46</v>
      </c>
      <c r="L80" s="7"/>
    </row>
    <row r="81" spans="1:12" s="39" customFormat="1" ht="30.75" customHeight="1">
      <c r="A81" s="7">
        <v>31</v>
      </c>
      <c r="B81" s="7" t="s">
        <v>2290</v>
      </c>
      <c r="C81" s="7" t="s">
        <v>2630</v>
      </c>
      <c r="D81" s="7" t="s">
        <v>327</v>
      </c>
      <c r="E81" s="7" t="s">
        <v>478</v>
      </c>
      <c r="F81" s="7" t="s">
        <v>747</v>
      </c>
      <c r="G81" s="18" t="s">
        <v>470</v>
      </c>
      <c r="H81" s="7" t="s">
        <v>474</v>
      </c>
      <c r="I81" s="7">
        <v>1.97</v>
      </c>
      <c r="J81" s="7"/>
      <c r="K81" s="7">
        <v>1.97</v>
      </c>
      <c r="L81" s="7"/>
    </row>
    <row r="82" spans="1:12" s="39" customFormat="1" ht="30.75" customHeight="1">
      <c r="A82" s="7">
        <v>32</v>
      </c>
      <c r="B82" s="7" t="s">
        <v>102</v>
      </c>
      <c r="C82" s="7" t="s">
        <v>2631</v>
      </c>
      <c r="D82" s="7" t="s">
        <v>327</v>
      </c>
      <c r="E82" s="7" t="s">
        <v>240</v>
      </c>
      <c r="F82" s="7" t="s">
        <v>747</v>
      </c>
      <c r="G82" s="18" t="s">
        <v>470</v>
      </c>
      <c r="H82" s="7" t="s">
        <v>2291</v>
      </c>
      <c r="I82" s="7">
        <v>4.03</v>
      </c>
      <c r="J82" s="7"/>
      <c r="K82" s="7">
        <v>4.03</v>
      </c>
      <c r="L82" s="7"/>
    </row>
    <row r="83" spans="1:12" s="39" customFormat="1" ht="30.75" customHeight="1">
      <c r="A83" s="7">
        <v>33</v>
      </c>
      <c r="B83" s="7" t="s">
        <v>103</v>
      </c>
      <c r="C83" s="7" t="s">
        <v>1438</v>
      </c>
      <c r="D83" s="7" t="s">
        <v>327</v>
      </c>
      <c r="E83" s="7" t="s">
        <v>239</v>
      </c>
      <c r="F83" s="7" t="s">
        <v>747</v>
      </c>
      <c r="G83" s="18" t="s">
        <v>1397</v>
      </c>
      <c r="H83" s="7" t="s">
        <v>2291</v>
      </c>
      <c r="I83" s="7">
        <v>3.4</v>
      </c>
      <c r="J83" s="7"/>
      <c r="K83" s="7">
        <v>3.4</v>
      </c>
      <c r="L83" s="7"/>
    </row>
    <row r="84" spans="1:12" s="39" customFormat="1" ht="39.75" customHeight="1">
      <c r="A84" s="7">
        <v>34</v>
      </c>
      <c r="B84" s="7" t="s">
        <v>2292</v>
      </c>
      <c r="C84" s="7" t="s">
        <v>104</v>
      </c>
      <c r="D84" s="7" t="s">
        <v>327</v>
      </c>
      <c r="E84" s="7" t="s">
        <v>1872</v>
      </c>
      <c r="F84" s="7" t="s">
        <v>747</v>
      </c>
      <c r="G84" s="18" t="s">
        <v>470</v>
      </c>
      <c r="H84" s="7" t="s">
        <v>483</v>
      </c>
      <c r="I84" s="7">
        <v>2.59</v>
      </c>
      <c r="J84" s="7"/>
      <c r="K84" s="7">
        <v>2.59</v>
      </c>
      <c r="L84" s="7"/>
    </row>
    <row r="85" spans="1:12" s="39" customFormat="1" ht="39.75" customHeight="1">
      <c r="A85" s="7">
        <v>35</v>
      </c>
      <c r="B85" s="7" t="s">
        <v>105</v>
      </c>
      <c r="C85" s="7" t="s">
        <v>106</v>
      </c>
      <c r="D85" s="7" t="s">
        <v>327</v>
      </c>
      <c r="E85" s="7" t="s">
        <v>107</v>
      </c>
      <c r="F85" s="7" t="s">
        <v>747</v>
      </c>
      <c r="G85" s="18" t="s">
        <v>470</v>
      </c>
      <c r="H85" s="7" t="s">
        <v>481</v>
      </c>
      <c r="I85" s="7">
        <v>2.22</v>
      </c>
      <c r="J85" s="7"/>
      <c r="K85" s="7">
        <v>2.22</v>
      </c>
      <c r="L85" s="7"/>
    </row>
    <row r="86" spans="1:12" s="39" customFormat="1" ht="30.75" customHeight="1">
      <c r="A86" s="7">
        <v>36</v>
      </c>
      <c r="B86" s="7" t="s">
        <v>108</v>
      </c>
      <c r="C86" s="7" t="s">
        <v>109</v>
      </c>
      <c r="D86" s="7" t="s">
        <v>327</v>
      </c>
      <c r="E86" s="7" t="s">
        <v>1872</v>
      </c>
      <c r="F86" s="7" t="s">
        <v>747</v>
      </c>
      <c r="G86" s="18" t="s">
        <v>1397</v>
      </c>
      <c r="H86" s="7" t="s">
        <v>110</v>
      </c>
      <c r="I86" s="7">
        <v>3.9</v>
      </c>
      <c r="J86" s="7"/>
      <c r="K86" s="7">
        <v>3.9</v>
      </c>
      <c r="L86" s="7"/>
    </row>
    <row r="87" spans="1:12" s="39" customFormat="1" ht="30.75" customHeight="1">
      <c r="A87" s="7">
        <v>37</v>
      </c>
      <c r="B87" s="7" t="s">
        <v>1521</v>
      </c>
      <c r="C87" s="7" t="s">
        <v>111</v>
      </c>
      <c r="D87" s="7" t="s">
        <v>327</v>
      </c>
      <c r="E87" s="7" t="s">
        <v>2940</v>
      </c>
      <c r="F87" s="7" t="s">
        <v>747</v>
      </c>
      <c r="G87" s="18" t="s">
        <v>1870</v>
      </c>
      <c r="H87" s="7" t="s">
        <v>112</v>
      </c>
      <c r="I87" s="7">
        <v>4</v>
      </c>
      <c r="J87" s="7"/>
      <c r="K87" s="7">
        <v>4</v>
      </c>
      <c r="L87" s="7"/>
    </row>
    <row r="88" spans="1:12" s="39" customFormat="1" ht="39.75" customHeight="1">
      <c r="A88" s="7">
        <v>38</v>
      </c>
      <c r="B88" s="7" t="s">
        <v>113</v>
      </c>
      <c r="C88" s="7" t="s">
        <v>114</v>
      </c>
      <c r="D88" s="7" t="s">
        <v>327</v>
      </c>
      <c r="E88" s="7" t="s">
        <v>275</v>
      </c>
      <c r="F88" s="7" t="s">
        <v>747</v>
      </c>
      <c r="G88" s="18" t="s">
        <v>470</v>
      </c>
      <c r="H88" s="7" t="s">
        <v>472</v>
      </c>
      <c r="I88" s="7">
        <v>2.29</v>
      </c>
      <c r="J88" s="7"/>
      <c r="K88" s="7">
        <v>2.29</v>
      </c>
      <c r="L88" s="7"/>
    </row>
    <row r="89" spans="1:12" s="39" customFormat="1" ht="39.75" customHeight="1">
      <c r="A89" s="7">
        <v>39</v>
      </c>
      <c r="B89" s="7" t="s">
        <v>2941</v>
      </c>
      <c r="C89" s="7" t="s">
        <v>115</v>
      </c>
      <c r="D89" s="7" t="s">
        <v>327</v>
      </c>
      <c r="E89" s="7" t="s">
        <v>482</v>
      </c>
      <c r="F89" s="7" t="s">
        <v>747</v>
      </c>
      <c r="G89" s="18" t="s">
        <v>470</v>
      </c>
      <c r="H89" s="7" t="s">
        <v>481</v>
      </c>
      <c r="I89" s="7">
        <v>3.06</v>
      </c>
      <c r="J89" s="7"/>
      <c r="K89" s="7">
        <v>3.06</v>
      </c>
      <c r="L89" s="7"/>
    </row>
    <row r="90" spans="1:12" s="39" customFormat="1" ht="51.75" customHeight="1">
      <c r="A90" s="7">
        <v>40</v>
      </c>
      <c r="B90" s="7" t="s">
        <v>116</v>
      </c>
      <c r="C90" s="7" t="s">
        <v>117</v>
      </c>
      <c r="D90" s="7" t="s">
        <v>327</v>
      </c>
      <c r="E90" s="7" t="s">
        <v>475</v>
      </c>
      <c r="F90" s="7" t="s">
        <v>747</v>
      </c>
      <c r="G90" s="18" t="s">
        <v>470</v>
      </c>
      <c r="H90" s="7" t="s">
        <v>476</v>
      </c>
      <c r="I90" s="7">
        <v>2.7</v>
      </c>
      <c r="J90" s="7"/>
      <c r="K90" s="7">
        <v>2.7</v>
      </c>
      <c r="L90" s="7"/>
    </row>
    <row r="91" spans="1:12" s="39" customFormat="1" ht="30.75" customHeight="1">
      <c r="A91" s="7">
        <v>41</v>
      </c>
      <c r="B91" s="7" t="s">
        <v>1315</v>
      </c>
      <c r="C91" s="7" t="s">
        <v>118</v>
      </c>
      <c r="D91" s="7" t="s">
        <v>327</v>
      </c>
      <c r="E91" s="7" t="s">
        <v>471</v>
      </c>
      <c r="F91" s="7" t="s">
        <v>747</v>
      </c>
      <c r="G91" s="18" t="s">
        <v>470</v>
      </c>
      <c r="H91" s="7" t="s">
        <v>472</v>
      </c>
      <c r="I91" s="7">
        <v>3.3</v>
      </c>
      <c r="J91" s="7"/>
      <c r="K91" s="7">
        <v>3.3</v>
      </c>
      <c r="L91" s="7"/>
    </row>
    <row r="92" spans="1:12" s="39" customFormat="1" ht="39.75" customHeight="1">
      <c r="A92" s="7">
        <v>42</v>
      </c>
      <c r="B92" s="7" t="s">
        <v>119</v>
      </c>
      <c r="C92" s="7" t="s">
        <v>120</v>
      </c>
      <c r="D92" s="7" t="s">
        <v>327</v>
      </c>
      <c r="E92" s="7" t="s">
        <v>473</v>
      </c>
      <c r="F92" s="7" t="s">
        <v>747</v>
      </c>
      <c r="G92" s="18" t="s">
        <v>470</v>
      </c>
      <c r="H92" s="7" t="s">
        <v>474</v>
      </c>
      <c r="I92" s="7">
        <v>3.5</v>
      </c>
      <c r="J92" s="7"/>
      <c r="K92" s="7">
        <v>3.5</v>
      </c>
      <c r="L92" s="7"/>
    </row>
    <row r="93" spans="1:12" s="39" customFormat="1" ht="30.75" customHeight="1">
      <c r="A93" s="7">
        <v>43</v>
      </c>
      <c r="B93" s="7" t="s">
        <v>2942</v>
      </c>
      <c r="C93" s="7" t="s">
        <v>121</v>
      </c>
      <c r="D93" s="7" t="s">
        <v>327</v>
      </c>
      <c r="E93" s="7" t="s">
        <v>289</v>
      </c>
      <c r="F93" s="7" t="s">
        <v>747</v>
      </c>
      <c r="G93" s="18" t="s">
        <v>1397</v>
      </c>
      <c r="H93" s="7" t="s">
        <v>1871</v>
      </c>
      <c r="I93" s="7">
        <v>4.1</v>
      </c>
      <c r="J93" s="7"/>
      <c r="K93" s="7">
        <v>4.1</v>
      </c>
      <c r="L93" s="7"/>
    </row>
    <row r="94" spans="1:12" s="39" customFormat="1" ht="39.75" customHeight="1">
      <c r="A94" s="7">
        <v>44</v>
      </c>
      <c r="B94" s="7" t="s">
        <v>122</v>
      </c>
      <c r="C94" s="7" t="s">
        <v>123</v>
      </c>
      <c r="D94" s="7" t="s">
        <v>327</v>
      </c>
      <c r="E94" s="7" t="s">
        <v>484</v>
      </c>
      <c r="F94" s="7" t="s">
        <v>747</v>
      </c>
      <c r="G94" s="18" t="s">
        <v>470</v>
      </c>
      <c r="H94" s="7" t="s">
        <v>474</v>
      </c>
      <c r="I94" s="7">
        <v>2.95</v>
      </c>
      <c r="J94" s="7"/>
      <c r="K94" s="7">
        <v>2.95</v>
      </c>
      <c r="L94" s="7"/>
    </row>
    <row r="95" spans="1:12" s="39" customFormat="1" ht="39.75" customHeight="1">
      <c r="A95" s="7">
        <v>45</v>
      </c>
      <c r="B95" s="7" t="s">
        <v>124</v>
      </c>
      <c r="C95" s="7" t="s">
        <v>125</v>
      </c>
      <c r="D95" s="7" t="s">
        <v>327</v>
      </c>
      <c r="E95" s="7" t="s">
        <v>273</v>
      </c>
      <c r="F95" s="7" t="s">
        <v>747</v>
      </c>
      <c r="G95" s="18" t="s">
        <v>470</v>
      </c>
      <c r="H95" s="7" t="s">
        <v>274</v>
      </c>
      <c r="I95" s="7">
        <v>3.81</v>
      </c>
      <c r="J95" s="7"/>
      <c r="K95" s="7">
        <v>3.81</v>
      </c>
      <c r="L95" s="7"/>
    </row>
    <row r="96" spans="1:12" s="39" customFormat="1" ht="39.75" customHeight="1">
      <c r="A96" s="7">
        <v>46</v>
      </c>
      <c r="B96" s="7" t="s">
        <v>126</v>
      </c>
      <c r="C96" s="7" t="s">
        <v>127</v>
      </c>
      <c r="D96" s="7" t="s">
        <v>327</v>
      </c>
      <c r="E96" s="7" t="s">
        <v>276</v>
      </c>
      <c r="F96" s="7" t="s">
        <v>747</v>
      </c>
      <c r="G96" s="18" t="s">
        <v>470</v>
      </c>
      <c r="H96" s="7" t="s">
        <v>472</v>
      </c>
      <c r="I96" s="7">
        <v>1.68</v>
      </c>
      <c r="J96" s="7"/>
      <c r="K96" s="7">
        <v>1.68</v>
      </c>
      <c r="L96" s="7"/>
    </row>
    <row r="97" spans="1:12" s="39" customFormat="1" ht="31.5" customHeight="1">
      <c r="A97" s="7">
        <v>47</v>
      </c>
      <c r="B97" s="7" t="s">
        <v>128</v>
      </c>
      <c r="C97" s="7" t="s">
        <v>129</v>
      </c>
      <c r="D97" s="7" t="s">
        <v>327</v>
      </c>
      <c r="E97" s="7" t="s">
        <v>479</v>
      </c>
      <c r="F97" s="7" t="s">
        <v>747</v>
      </c>
      <c r="G97" s="18" t="s">
        <v>470</v>
      </c>
      <c r="H97" s="7" t="s">
        <v>480</v>
      </c>
      <c r="I97" s="7">
        <v>3.62</v>
      </c>
      <c r="J97" s="7"/>
      <c r="K97" s="7">
        <v>3.62</v>
      </c>
      <c r="L97" s="7"/>
    </row>
    <row r="98" spans="1:12" s="39" customFormat="1" ht="30.75" customHeight="1">
      <c r="A98" s="7">
        <v>48</v>
      </c>
      <c r="B98" s="7" t="s">
        <v>130</v>
      </c>
      <c r="C98" s="7" t="s">
        <v>2632</v>
      </c>
      <c r="D98" s="7" t="s">
        <v>327</v>
      </c>
      <c r="E98" s="7" t="s">
        <v>131</v>
      </c>
      <c r="F98" s="7" t="s">
        <v>747</v>
      </c>
      <c r="G98" s="18" t="s">
        <v>1397</v>
      </c>
      <c r="H98" s="7" t="s">
        <v>2943</v>
      </c>
      <c r="I98" s="7">
        <v>5</v>
      </c>
      <c r="J98" s="7"/>
      <c r="K98" s="7">
        <v>5</v>
      </c>
      <c r="L98" s="7"/>
    </row>
    <row r="99" spans="1:12" s="39" customFormat="1" ht="39.75" customHeight="1">
      <c r="A99" s="7">
        <v>49</v>
      </c>
      <c r="B99" s="7" t="s">
        <v>132</v>
      </c>
      <c r="C99" s="7" t="s">
        <v>133</v>
      </c>
      <c r="D99" s="7" t="s">
        <v>327</v>
      </c>
      <c r="E99" s="7" t="s">
        <v>241</v>
      </c>
      <c r="F99" s="7" t="s">
        <v>747</v>
      </c>
      <c r="G99" s="18" t="s">
        <v>470</v>
      </c>
      <c r="H99" s="7" t="s">
        <v>477</v>
      </c>
      <c r="I99" s="7">
        <v>4.2</v>
      </c>
      <c r="J99" s="7"/>
      <c r="K99" s="7">
        <v>4.2</v>
      </c>
      <c r="L99" s="7"/>
    </row>
    <row r="100" spans="1:12" s="39" customFormat="1" ht="54.75" customHeight="1">
      <c r="A100" s="7">
        <v>50</v>
      </c>
      <c r="B100" s="7" t="s">
        <v>134</v>
      </c>
      <c r="C100" s="7" t="s">
        <v>3117</v>
      </c>
      <c r="D100" s="7" t="s">
        <v>743</v>
      </c>
      <c r="E100" s="7" t="s">
        <v>135</v>
      </c>
      <c r="F100" s="7" t="s">
        <v>144</v>
      </c>
      <c r="G100" s="18"/>
      <c r="H100" s="7"/>
      <c r="I100" s="7">
        <v>38.3</v>
      </c>
      <c r="J100" s="7"/>
      <c r="K100" s="15">
        <f>I100*0.7</f>
        <v>26.809999999999995</v>
      </c>
      <c r="L100" s="7"/>
    </row>
    <row r="101" spans="1:12" s="89" customFormat="1" ht="30" customHeight="1">
      <c r="A101" s="7">
        <v>51</v>
      </c>
      <c r="B101" s="15" t="s">
        <v>136</v>
      </c>
      <c r="C101" s="15" t="s">
        <v>137</v>
      </c>
      <c r="D101" s="15" t="s">
        <v>327</v>
      </c>
      <c r="E101" s="15" t="s">
        <v>41</v>
      </c>
      <c r="F101" s="7" t="s">
        <v>144</v>
      </c>
      <c r="G101" s="191" t="s">
        <v>268</v>
      </c>
      <c r="H101" s="7" t="s">
        <v>172</v>
      </c>
      <c r="I101" s="15">
        <v>39.48</v>
      </c>
      <c r="J101" s="15"/>
      <c r="K101" s="15">
        <f>I101*0.7</f>
        <v>27.635999999999996</v>
      </c>
      <c r="L101" s="15"/>
    </row>
    <row r="102" spans="1:12" s="89" customFormat="1" ht="30" customHeight="1">
      <c r="A102" s="7">
        <v>52</v>
      </c>
      <c r="B102" s="15" t="s">
        <v>138</v>
      </c>
      <c r="C102" s="15" t="s">
        <v>139</v>
      </c>
      <c r="D102" s="15" t="s">
        <v>327</v>
      </c>
      <c r="E102" s="15" t="s">
        <v>329</v>
      </c>
      <c r="F102" s="7" t="s">
        <v>144</v>
      </c>
      <c r="G102" s="191" t="s">
        <v>140</v>
      </c>
      <c r="H102" s="7" t="s">
        <v>141</v>
      </c>
      <c r="I102" s="15">
        <v>63.47</v>
      </c>
      <c r="J102" s="15"/>
      <c r="K102" s="15">
        <f>I102*0.7</f>
        <v>44.428999999999995</v>
      </c>
      <c r="L102" s="15"/>
    </row>
    <row r="103" spans="1:12" s="39" customFormat="1" ht="31.5" customHeight="1">
      <c r="A103" s="7">
        <v>53</v>
      </c>
      <c r="B103" s="7" t="s">
        <v>2944</v>
      </c>
      <c r="C103" s="7" t="s">
        <v>1891</v>
      </c>
      <c r="D103" s="7" t="s">
        <v>327</v>
      </c>
      <c r="E103" s="7" t="s">
        <v>278</v>
      </c>
      <c r="F103" s="7" t="s">
        <v>144</v>
      </c>
      <c r="G103" s="18" t="s">
        <v>279</v>
      </c>
      <c r="H103" s="7" t="s">
        <v>280</v>
      </c>
      <c r="I103" s="7">
        <v>0.65</v>
      </c>
      <c r="J103" s="7"/>
      <c r="K103" s="7">
        <v>0.65</v>
      </c>
      <c r="L103" s="7"/>
    </row>
    <row r="104" spans="1:12" s="39" customFormat="1" ht="31.5" customHeight="1">
      <c r="A104" s="7">
        <v>54</v>
      </c>
      <c r="B104" s="7" t="s">
        <v>2945</v>
      </c>
      <c r="C104" s="7" t="s">
        <v>3116</v>
      </c>
      <c r="D104" s="7" t="s">
        <v>327</v>
      </c>
      <c r="E104" s="7" t="s">
        <v>329</v>
      </c>
      <c r="F104" s="7" t="s">
        <v>144</v>
      </c>
      <c r="G104" s="18" t="s">
        <v>279</v>
      </c>
      <c r="H104" s="7" t="s">
        <v>280</v>
      </c>
      <c r="I104" s="7">
        <v>0.73</v>
      </c>
      <c r="J104" s="7"/>
      <c r="K104" s="7">
        <v>0.73</v>
      </c>
      <c r="L104" s="7"/>
    </row>
    <row r="105" spans="1:12" s="39" customFormat="1" ht="31.5" customHeight="1">
      <c r="A105" s="7">
        <v>55</v>
      </c>
      <c r="B105" s="7" t="s">
        <v>2946</v>
      </c>
      <c r="C105" s="7" t="s">
        <v>1891</v>
      </c>
      <c r="D105" s="7" t="s">
        <v>327</v>
      </c>
      <c r="E105" s="7" t="s">
        <v>281</v>
      </c>
      <c r="F105" s="7" t="s">
        <v>144</v>
      </c>
      <c r="G105" s="18" t="s">
        <v>279</v>
      </c>
      <c r="H105" s="111" t="s">
        <v>282</v>
      </c>
      <c r="I105" s="7">
        <v>0.32</v>
      </c>
      <c r="J105" s="7"/>
      <c r="K105" s="7">
        <v>0.32</v>
      </c>
      <c r="L105" s="7"/>
    </row>
    <row r="106" spans="1:12" s="39" customFormat="1" ht="31.5" customHeight="1">
      <c r="A106" s="7">
        <v>56</v>
      </c>
      <c r="B106" s="7" t="s">
        <v>2947</v>
      </c>
      <c r="C106" s="7" t="s">
        <v>1390</v>
      </c>
      <c r="D106" s="7" t="s">
        <v>142</v>
      </c>
      <c r="E106" s="7" t="s">
        <v>143</v>
      </c>
      <c r="F106" s="7" t="s">
        <v>144</v>
      </c>
      <c r="G106" s="18" t="s">
        <v>2948</v>
      </c>
      <c r="H106" s="111" t="s">
        <v>2949</v>
      </c>
      <c r="I106" s="7">
        <v>120</v>
      </c>
      <c r="J106" s="7"/>
      <c r="K106" s="7">
        <f>I106*0.6</f>
        <v>72</v>
      </c>
      <c r="L106" s="7"/>
    </row>
    <row r="107" spans="1:12" s="39" customFormat="1" ht="31.5" customHeight="1">
      <c r="A107" s="7">
        <v>57</v>
      </c>
      <c r="B107" s="7" t="s">
        <v>398</v>
      </c>
      <c r="C107" s="7" t="s">
        <v>1390</v>
      </c>
      <c r="D107" s="7" t="s">
        <v>142</v>
      </c>
      <c r="E107" s="7" t="s">
        <v>143</v>
      </c>
      <c r="F107" s="7" t="s">
        <v>145</v>
      </c>
      <c r="G107" s="18" t="s">
        <v>1754</v>
      </c>
      <c r="H107" s="111" t="s">
        <v>2950</v>
      </c>
      <c r="I107" s="7">
        <v>42</v>
      </c>
      <c r="J107" s="7"/>
      <c r="K107" s="7">
        <f>I107*0.7</f>
        <v>29.4</v>
      </c>
      <c r="L107" s="7"/>
    </row>
    <row r="108" spans="1:12" s="39" customFormat="1" ht="31.5" customHeight="1">
      <c r="A108" s="7">
        <v>58</v>
      </c>
      <c r="B108" s="12" t="s">
        <v>399</v>
      </c>
      <c r="C108" s="7" t="s">
        <v>1755</v>
      </c>
      <c r="D108" s="7" t="s">
        <v>142</v>
      </c>
      <c r="E108" s="48" t="s">
        <v>143</v>
      </c>
      <c r="F108" s="12" t="s">
        <v>338</v>
      </c>
      <c r="G108" s="18" t="s">
        <v>1318</v>
      </c>
      <c r="H108" s="7" t="s">
        <v>1756</v>
      </c>
      <c r="I108" s="7">
        <v>25</v>
      </c>
      <c r="J108" s="7"/>
      <c r="K108" s="7">
        <v>25</v>
      </c>
      <c r="L108" s="7"/>
    </row>
    <row r="109" spans="1:12" s="39" customFormat="1" ht="30.75" customHeight="1">
      <c r="A109" s="7">
        <v>59</v>
      </c>
      <c r="B109" s="7" t="s">
        <v>400</v>
      </c>
      <c r="C109" s="7" t="s">
        <v>38</v>
      </c>
      <c r="D109" s="7" t="s">
        <v>39</v>
      </c>
      <c r="E109" s="7" t="s">
        <v>283</v>
      </c>
      <c r="F109" s="7" t="s">
        <v>401</v>
      </c>
      <c r="G109" s="18" t="s">
        <v>1757</v>
      </c>
      <c r="H109" s="84" t="s">
        <v>1758</v>
      </c>
      <c r="I109" s="7">
        <v>5</v>
      </c>
      <c r="J109" s="7"/>
      <c r="K109" s="7">
        <v>5</v>
      </c>
      <c r="L109" s="7"/>
    </row>
    <row r="110" spans="1:12" s="39" customFormat="1" ht="30.75" customHeight="1">
      <c r="A110" s="7">
        <v>60</v>
      </c>
      <c r="B110" s="7" t="s">
        <v>1759</v>
      </c>
      <c r="C110" s="7" t="s">
        <v>38</v>
      </c>
      <c r="D110" s="7" t="s">
        <v>39</v>
      </c>
      <c r="E110" s="7" t="s">
        <v>284</v>
      </c>
      <c r="F110" s="7" t="s">
        <v>402</v>
      </c>
      <c r="G110" s="18" t="s">
        <v>1319</v>
      </c>
      <c r="H110" s="84" t="s">
        <v>1760</v>
      </c>
      <c r="I110" s="7">
        <v>9</v>
      </c>
      <c r="J110" s="7"/>
      <c r="K110" s="7">
        <f>I110*0.7</f>
        <v>6.3</v>
      </c>
      <c r="L110" s="7"/>
    </row>
    <row r="111" spans="1:12" s="39" customFormat="1" ht="30.75" customHeight="1">
      <c r="A111" s="7">
        <v>61</v>
      </c>
      <c r="B111" s="7" t="s">
        <v>1761</v>
      </c>
      <c r="C111" s="7" t="s">
        <v>1320</v>
      </c>
      <c r="D111" s="7" t="s">
        <v>39</v>
      </c>
      <c r="E111" s="7" t="s">
        <v>40</v>
      </c>
      <c r="F111" s="7" t="s">
        <v>1462</v>
      </c>
      <c r="G111" s="18" t="s">
        <v>1319</v>
      </c>
      <c r="H111" s="84" t="s">
        <v>1762</v>
      </c>
      <c r="I111" s="7">
        <v>10</v>
      </c>
      <c r="J111" s="7"/>
      <c r="K111" s="7">
        <f>I111*0.7</f>
        <v>7</v>
      </c>
      <c r="L111" s="7"/>
    </row>
    <row r="112" spans="1:12" s="39" customFormat="1" ht="30.75" customHeight="1">
      <c r="A112" s="7">
        <v>62</v>
      </c>
      <c r="B112" s="7" t="s">
        <v>1763</v>
      </c>
      <c r="C112" s="7" t="s">
        <v>1764</v>
      </c>
      <c r="D112" s="7" t="s">
        <v>39</v>
      </c>
      <c r="E112" s="7" t="s">
        <v>285</v>
      </c>
      <c r="F112" s="7" t="s">
        <v>144</v>
      </c>
      <c r="G112" s="18" t="s">
        <v>1319</v>
      </c>
      <c r="H112" s="84" t="s">
        <v>1765</v>
      </c>
      <c r="I112" s="7">
        <v>5</v>
      </c>
      <c r="J112" s="7"/>
      <c r="K112" s="7">
        <f>I112*0.7</f>
        <v>3.5</v>
      </c>
      <c r="L112" s="7"/>
    </row>
    <row r="113" spans="1:12" s="39" customFormat="1" ht="30.75" customHeight="1">
      <c r="A113" s="7">
        <v>63</v>
      </c>
      <c r="B113" s="7" t="s">
        <v>1766</v>
      </c>
      <c r="C113" s="7" t="s">
        <v>1248</v>
      </c>
      <c r="D113" s="7" t="s">
        <v>142</v>
      </c>
      <c r="E113" s="7" t="s">
        <v>286</v>
      </c>
      <c r="F113" s="7" t="s">
        <v>144</v>
      </c>
      <c r="G113" s="18" t="s">
        <v>1757</v>
      </c>
      <c r="H113" s="84" t="s">
        <v>1767</v>
      </c>
      <c r="I113" s="7">
        <v>6.5</v>
      </c>
      <c r="J113" s="7"/>
      <c r="K113" s="7">
        <f>I113*0.7</f>
        <v>4.55</v>
      </c>
      <c r="L113" s="7"/>
    </row>
    <row r="114" spans="1:12" s="39" customFormat="1" ht="39.75" customHeight="1">
      <c r="A114" s="7">
        <v>64</v>
      </c>
      <c r="B114" s="7" t="s">
        <v>1768</v>
      </c>
      <c r="C114" s="7" t="s">
        <v>1321</v>
      </c>
      <c r="D114" s="7" t="s">
        <v>39</v>
      </c>
      <c r="E114" s="7" t="s">
        <v>287</v>
      </c>
      <c r="F114" s="7" t="s">
        <v>144</v>
      </c>
      <c r="G114" s="18" t="s">
        <v>1757</v>
      </c>
      <c r="H114" s="84" t="s">
        <v>1769</v>
      </c>
      <c r="I114" s="7">
        <v>3</v>
      </c>
      <c r="J114" s="7"/>
      <c r="K114" s="7">
        <v>3</v>
      </c>
      <c r="L114" s="7"/>
    </row>
    <row r="115" spans="1:12" s="39" customFormat="1" ht="29.25" customHeight="1">
      <c r="A115" s="7">
        <v>65</v>
      </c>
      <c r="B115" s="7" t="s">
        <v>1770</v>
      </c>
      <c r="C115" s="7" t="s">
        <v>1771</v>
      </c>
      <c r="D115" s="7" t="s">
        <v>39</v>
      </c>
      <c r="E115" s="7" t="s">
        <v>40</v>
      </c>
      <c r="F115" s="7" t="s">
        <v>144</v>
      </c>
      <c r="G115" s="18" t="s">
        <v>1319</v>
      </c>
      <c r="H115" s="84" t="s">
        <v>1772</v>
      </c>
      <c r="I115" s="7">
        <v>2</v>
      </c>
      <c r="J115" s="7"/>
      <c r="K115" s="7">
        <v>2</v>
      </c>
      <c r="L115" s="7"/>
    </row>
    <row r="116" spans="1:12" s="39" customFormat="1" ht="39" customHeight="1">
      <c r="A116" s="7">
        <v>66</v>
      </c>
      <c r="B116" s="7" t="s">
        <v>1773</v>
      </c>
      <c r="C116" s="7" t="s">
        <v>1244</v>
      </c>
      <c r="D116" s="7" t="s">
        <v>39</v>
      </c>
      <c r="E116" s="7" t="s">
        <v>287</v>
      </c>
      <c r="F116" s="7" t="s">
        <v>144</v>
      </c>
      <c r="G116" s="18" t="s">
        <v>1757</v>
      </c>
      <c r="H116" s="84" t="s">
        <v>1774</v>
      </c>
      <c r="I116" s="7">
        <v>4</v>
      </c>
      <c r="J116" s="7"/>
      <c r="K116" s="7">
        <v>4</v>
      </c>
      <c r="L116" s="7"/>
    </row>
    <row r="117" spans="1:12" s="39" customFormat="1" ht="37.5" customHeight="1">
      <c r="A117" s="7">
        <v>67</v>
      </c>
      <c r="B117" s="7" t="s">
        <v>1775</v>
      </c>
      <c r="C117" s="7" t="s">
        <v>1776</v>
      </c>
      <c r="D117" s="7" t="s">
        <v>39</v>
      </c>
      <c r="E117" s="7" t="s">
        <v>1777</v>
      </c>
      <c r="F117" s="7" t="s">
        <v>1778</v>
      </c>
      <c r="G117" s="18" t="s">
        <v>1779</v>
      </c>
      <c r="H117" s="84" t="s">
        <v>1780</v>
      </c>
      <c r="I117" s="7">
        <v>2</v>
      </c>
      <c r="J117" s="7"/>
      <c r="K117" s="7">
        <v>2</v>
      </c>
      <c r="L117" s="7"/>
    </row>
    <row r="118" spans="1:12" s="39" customFormat="1" ht="37.5" customHeight="1">
      <c r="A118" s="7">
        <v>68</v>
      </c>
      <c r="B118" s="7" t="s">
        <v>403</v>
      </c>
      <c r="C118" s="7" t="s">
        <v>1323</v>
      </c>
      <c r="D118" s="7" t="s">
        <v>1781</v>
      </c>
      <c r="E118" s="7" t="s">
        <v>1782</v>
      </c>
      <c r="F118" s="7" t="s">
        <v>1783</v>
      </c>
      <c r="G118" s="18" t="s">
        <v>1319</v>
      </c>
      <c r="H118" s="84" t="s">
        <v>1784</v>
      </c>
      <c r="I118" s="7">
        <v>4</v>
      </c>
      <c r="J118" s="7"/>
      <c r="K118" s="7">
        <v>4</v>
      </c>
      <c r="L118" s="7"/>
    </row>
    <row r="119" spans="1:12" s="39" customFormat="1" ht="30" customHeight="1">
      <c r="A119" s="7">
        <v>69</v>
      </c>
      <c r="B119" s="7" t="s">
        <v>1785</v>
      </c>
      <c r="C119" s="7" t="s">
        <v>1786</v>
      </c>
      <c r="D119" s="7" t="s">
        <v>743</v>
      </c>
      <c r="E119" s="7" t="s">
        <v>1324</v>
      </c>
      <c r="F119" s="7" t="s">
        <v>1462</v>
      </c>
      <c r="G119" s="18" t="s">
        <v>1779</v>
      </c>
      <c r="H119" s="84" t="s">
        <v>1787</v>
      </c>
      <c r="I119" s="7">
        <v>3</v>
      </c>
      <c r="J119" s="7"/>
      <c r="K119" s="7">
        <v>3</v>
      </c>
      <c r="L119" s="7"/>
    </row>
    <row r="120" spans="1:12" s="39" customFormat="1" ht="31.5" customHeight="1">
      <c r="A120" s="7">
        <v>70</v>
      </c>
      <c r="B120" s="7" t="s">
        <v>1788</v>
      </c>
      <c r="C120" s="7" t="s">
        <v>1789</v>
      </c>
      <c r="D120" s="7" t="s">
        <v>743</v>
      </c>
      <c r="E120" s="7" t="s">
        <v>22</v>
      </c>
      <c r="F120" s="7" t="s">
        <v>1462</v>
      </c>
      <c r="G120" s="18" t="s">
        <v>1779</v>
      </c>
      <c r="H120" s="84" t="s">
        <v>645</v>
      </c>
      <c r="I120" s="7">
        <v>5</v>
      </c>
      <c r="J120" s="7"/>
      <c r="K120" s="7">
        <v>5</v>
      </c>
      <c r="L120" s="7"/>
    </row>
    <row r="121" spans="1:12" s="39" customFormat="1" ht="41.25" customHeight="1">
      <c r="A121" s="7">
        <v>71</v>
      </c>
      <c r="B121" s="7" t="s">
        <v>646</v>
      </c>
      <c r="C121" s="7" t="s">
        <v>647</v>
      </c>
      <c r="D121" s="7" t="s">
        <v>39</v>
      </c>
      <c r="E121" s="7" t="s">
        <v>287</v>
      </c>
      <c r="F121" s="7" t="s">
        <v>2281</v>
      </c>
      <c r="G121" s="18" t="s">
        <v>1779</v>
      </c>
      <c r="H121" s="84" t="s">
        <v>2282</v>
      </c>
      <c r="I121" s="7">
        <v>6</v>
      </c>
      <c r="J121" s="7"/>
      <c r="K121" s="7">
        <v>6</v>
      </c>
      <c r="L121" s="7"/>
    </row>
    <row r="122" spans="1:12" s="39" customFormat="1" ht="33" customHeight="1">
      <c r="A122" s="7">
        <v>72</v>
      </c>
      <c r="B122" s="7" t="s">
        <v>2283</v>
      </c>
      <c r="C122" s="7" t="s">
        <v>2284</v>
      </c>
      <c r="D122" s="7" t="s">
        <v>2285</v>
      </c>
      <c r="E122" s="7" t="s">
        <v>1078</v>
      </c>
      <c r="F122" s="7" t="s">
        <v>1079</v>
      </c>
      <c r="G122" s="18" t="s">
        <v>1779</v>
      </c>
      <c r="H122" s="84" t="s">
        <v>1080</v>
      </c>
      <c r="I122" s="7">
        <v>4</v>
      </c>
      <c r="J122" s="7"/>
      <c r="K122" s="7">
        <v>4</v>
      </c>
      <c r="L122" s="7"/>
    </row>
    <row r="123" spans="1:12" s="39" customFormat="1" ht="34.5" customHeight="1">
      <c r="A123" s="7">
        <v>73</v>
      </c>
      <c r="B123" s="7" t="s">
        <v>1081</v>
      </c>
      <c r="C123" s="7" t="s">
        <v>1082</v>
      </c>
      <c r="D123" s="7" t="s">
        <v>743</v>
      </c>
      <c r="E123" s="7" t="s">
        <v>1327</v>
      </c>
      <c r="F123" s="7" t="s">
        <v>1462</v>
      </c>
      <c r="G123" s="18" t="s">
        <v>1779</v>
      </c>
      <c r="H123" s="84" t="s">
        <v>1083</v>
      </c>
      <c r="I123" s="7">
        <v>5</v>
      </c>
      <c r="J123" s="7"/>
      <c r="K123" s="7">
        <v>5</v>
      </c>
      <c r="L123" s="7"/>
    </row>
    <row r="124" spans="1:12" s="39" customFormat="1" ht="39.75" customHeight="1">
      <c r="A124" s="7">
        <v>74</v>
      </c>
      <c r="B124" s="7" t="s">
        <v>1084</v>
      </c>
      <c r="C124" s="7" t="s">
        <v>1085</v>
      </c>
      <c r="D124" s="7" t="s">
        <v>1086</v>
      </c>
      <c r="E124" s="7" t="s">
        <v>1087</v>
      </c>
      <c r="F124" s="7" t="s">
        <v>1088</v>
      </c>
      <c r="G124" s="18" t="s">
        <v>1779</v>
      </c>
      <c r="H124" s="84" t="s">
        <v>1089</v>
      </c>
      <c r="I124" s="7">
        <v>6</v>
      </c>
      <c r="J124" s="7"/>
      <c r="K124" s="7">
        <v>6</v>
      </c>
      <c r="L124" s="7"/>
    </row>
    <row r="125" spans="1:12" s="39" customFormat="1" ht="27.75" customHeight="1">
      <c r="A125" s="7">
        <v>75</v>
      </c>
      <c r="B125" s="7" t="s">
        <v>1090</v>
      </c>
      <c r="C125" s="7" t="s">
        <v>1091</v>
      </c>
      <c r="D125" s="7" t="s">
        <v>2901</v>
      </c>
      <c r="E125" s="7" t="s">
        <v>22</v>
      </c>
      <c r="F125" s="7" t="s">
        <v>2903</v>
      </c>
      <c r="G125" s="18" t="s">
        <v>1779</v>
      </c>
      <c r="H125" s="84" t="s">
        <v>1092</v>
      </c>
      <c r="I125" s="7">
        <v>6</v>
      </c>
      <c r="J125" s="7"/>
      <c r="K125" s="7">
        <v>6</v>
      </c>
      <c r="L125" s="7"/>
    </row>
    <row r="126" spans="1:12" s="39" customFormat="1" ht="27.75" customHeight="1">
      <c r="A126" s="7">
        <v>76</v>
      </c>
      <c r="B126" s="7" t="s">
        <v>1093</v>
      </c>
      <c r="C126" s="7" t="s">
        <v>2909</v>
      </c>
      <c r="D126" s="7" t="s">
        <v>1094</v>
      </c>
      <c r="E126" s="7" t="s">
        <v>22</v>
      </c>
      <c r="F126" s="7" t="s">
        <v>1095</v>
      </c>
      <c r="G126" s="18" t="s">
        <v>1319</v>
      </c>
      <c r="H126" s="84" t="s">
        <v>1096</v>
      </c>
      <c r="I126" s="7">
        <v>9</v>
      </c>
      <c r="J126" s="7"/>
      <c r="K126" s="7">
        <v>9</v>
      </c>
      <c r="L126" s="7"/>
    </row>
    <row r="127" spans="1:12" s="39" customFormat="1" ht="27.75" customHeight="1">
      <c r="A127" s="7">
        <v>77</v>
      </c>
      <c r="B127" s="7" t="s">
        <v>1097</v>
      </c>
      <c r="C127" s="7" t="s">
        <v>1098</v>
      </c>
      <c r="D127" s="7" t="s">
        <v>2895</v>
      </c>
      <c r="E127" s="7" t="s">
        <v>1099</v>
      </c>
      <c r="F127" s="7" t="s">
        <v>2896</v>
      </c>
      <c r="G127" s="18" t="s">
        <v>1779</v>
      </c>
      <c r="H127" s="84" t="s">
        <v>1100</v>
      </c>
      <c r="I127" s="7">
        <v>5</v>
      </c>
      <c r="J127" s="7"/>
      <c r="K127" s="7">
        <v>5</v>
      </c>
      <c r="L127" s="7"/>
    </row>
    <row r="128" spans="1:12" s="39" customFormat="1" ht="30.75" customHeight="1">
      <c r="A128" s="7">
        <v>78</v>
      </c>
      <c r="B128" s="7" t="s">
        <v>1101</v>
      </c>
      <c r="C128" s="7" t="s">
        <v>387</v>
      </c>
      <c r="D128" s="7" t="s">
        <v>1102</v>
      </c>
      <c r="E128" s="7" t="s">
        <v>1103</v>
      </c>
      <c r="F128" s="7" t="s">
        <v>1462</v>
      </c>
      <c r="G128" s="18" t="s">
        <v>1319</v>
      </c>
      <c r="H128" s="84" t="s">
        <v>1104</v>
      </c>
      <c r="I128" s="7">
        <v>9</v>
      </c>
      <c r="J128" s="7"/>
      <c r="K128" s="7">
        <v>9</v>
      </c>
      <c r="L128" s="7"/>
    </row>
    <row r="129" spans="1:12" s="39" customFormat="1" ht="31.5" customHeight="1">
      <c r="A129" s="7">
        <v>79</v>
      </c>
      <c r="B129" s="7" t="s">
        <v>1105</v>
      </c>
      <c r="C129" s="7" t="s">
        <v>1246</v>
      </c>
      <c r="D129" s="7" t="s">
        <v>39</v>
      </c>
      <c r="E129" s="7" t="s">
        <v>287</v>
      </c>
      <c r="F129" s="7" t="s">
        <v>1106</v>
      </c>
      <c r="G129" s="18" t="s">
        <v>1107</v>
      </c>
      <c r="H129" s="84" t="s">
        <v>1108</v>
      </c>
      <c r="I129" s="7">
        <v>5</v>
      </c>
      <c r="J129" s="7"/>
      <c r="K129" s="7">
        <v>5</v>
      </c>
      <c r="L129" s="7"/>
    </row>
    <row r="130" spans="1:12" s="39" customFormat="1" ht="30" customHeight="1">
      <c r="A130" s="7">
        <v>80</v>
      </c>
      <c r="B130" s="7" t="s">
        <v>1109</v>
      </c>
      <c r="C130" s="7" t="s">
        <v>1110</v>
      </c>
      <c r="D130" s="7" t="s">
        <v>39</v>
      </c>
      <c r="E130" s="7" t="s">
        <v>287</v>
      </c>
      <c r="F130" s="7" t="s">
        <v>1106</v>
      </c>
      <c r="G130" s="18" t="s">
        <v>1319</v>
      </c>
      <c r="H130" s="84" t="s">
        <v>1111</v>
      </c>
      <c r="I130" s="7">
        <v>7</v>
      </c>
      <c r="J130" s="7"/>
      <c r="K130" s="7">
        <v>4.9</v>
      </c>
      <c r="L130" s="7"/>
    </row>
    <row r="131" spans="1:12" s="39" customFormat="1" ht="33.75" customHeight="1">
      <c r="A131" s="7">
        <v>81</v>
      </c>
      <c r="B131" s="7" t="s">
        <v>2327</v>
      </c>
      <c r="C131" s="7" t="s">
        <v>1240</v>
      </c>
      <c r="D131" s="7" t="s">
        <v>39</v>
      </c>
      <c r="E131" s="7" t="s">
        <v>287</v>
      </c>
      <c r="F131" s="7" t="s">
        <v>1106</v>
      </c>
      <c r="G131" s="18" t="s">
        <v>1107</v>
      </c>
      <c r="H131" s="84" t="s">
        <v>2328</v>
      </c>
      <c r="I131" s="7">
        <v>7</v>
      </c>
      <c r="J131" s="7"/>
      <c r="K131" s="7">
        <v>4.9</v>
      </c>
      <c r="L131" s="7"/>
    </row>
    <row r="132" spans="1:12" s="39" customFormat="1" ht="27.75" customHeight="1">
      <c r="A132" s="7">
        <v>82</v>
      </c>
      <c r="B132" s="7" t="s">
        <v>1790</v>
      </c>
      <c r="C132" s="7" t="s">
        <v>2329</v>
      </c>
      <c r="D132" s="7" t="s">
        <v>1102</v>
      </c>
      <c r="E132" s="7" t="s">
        <v>1376</v>
      </c>
      <c r="F132" s="7" t="s">
        <v>1377</v>
      </c>
      <c r="G132" s="18" t="s">
        <v>1375</v>
      </c>
      <c r="H132" s="7"/>
      <c r="I132" s="7">
        <v>16.15</v>
      </c>
      <c r="J132" s="7"/>
      <c r="K132" s="7">
        <v>16.15</v>
      </c>
      <c r="L132" s="7"/>
    </row>
    <row r="133" spans="1:12" s="39" customFormat="1" ht="27.75" customHeight="1">
      <c r="A133" s="7">
        <v>83</v>
      </c>
      <c r="B133" s="7" t="s">
        <v>2331</v>
      </c>
      <c r="C133" s="7" t="s">
        <v>404</v>
      </c>
      <c r="D133" s="7" t="s">
        <v>405</v>
      </c>
      <c r="E133" s="7" t="s">
        <v>406</v>
      </c>
      <c r="F133" s="7" t="s">
        <v>1377</v>
      </c>
      <c r="G133" s="18" t="s">
        <v>242</v>
      </c>
      <c r="H133" s="7"/>
      <c r="I133" s="7">
        <v>0.1</v>
      </c>
      <c r="J133" s="7"/>
      <c r="K133" s="7">
        <v>0.1</v>
      </c>
      <c r="L133" s="7"/>
    </row>
    <row r="134" spans="1:12" s="39" customFormat="1" ht="27.75" customHeight="1">
      <c r="A134" s="7">
        <v>84</v>
      </c>
      <c r="B134" s="7" t="s">
        <v>2332</v>
      </c>
      <c r="C134" s="7" t="s">
        <v>741</v>
      </c>
      <c r="D134" s="7" t="s">
        <v>743</v>
      </c>
      <c r="E134" s="7" t="s">
        <v>1878</v>
      </c>
      <c r="F134" s="7" t="s">
        <v>1377</v>
      </c>
      <c r="G134" s="18" t="s">
        <v>2330</v>
      </c>
      <c r="H134" s="7"/>
      <c r="I134" s="7">
        <v>0.2</v>
      </c>
      <c r="J134" s="7"/>
      <c r="K134" s="7">
        <v>0.2</v>
      </c>
      <c r="L134" s="7"/>
    </row>
    <row r="135" spans="1:12" s="39" customFormat="1" ht="27.75" customHeight="1">
      <c r="A135" s="7">
        <v>85</v>
      </c>
      <c r="B135" s="7" t="s">
        <v>2333</v>
      </c>
      <c r="C135" s="7" t="s">
        <v>741</v>
      </c>
      <c r="D135" s="7" t="s">
        <v>743</v>
      </c>
      <c r="E135" s="7" t="s">
        <v>1418</v>
      </c>
      <c r="F135" s="7" t="s">
        <v>1377</v>
      </c>
      <c r="G135" s="18" t="s">
        <v>242</v>
      </c>
      <c r="H135" s="7"/>
      <c r="I135" s="7">
        <v>0.12</v>
      </c>
      <c r="J135" s="7"/>
      <c r="K135" s="7">
        <v>0.12</v>
      </c>
      <c r="L135" s="7"/>
    </row>
    <row r="136" spans="1:12" s="39" customFormat="1" ht="27.75" customHeight="1">
      <c r="A136" s="7">
        <v>86</v>
      </c>
      <c r="B136" s="7" t="s">
        <v>2334</v>
      </c>
      <c r="C136" s="7" t="s">
        <v>741</v>
      </c>
      <c r="D136" s="7" t="s">
        <v>743</v>
      </c>
      <c r="E136" s="7" t="s">
        <v>289</v>
      </c>
      <c r="F136" s="7" t="s">
        <v>1377</v>
      </c>
      <c r="G136" s="18" t="s">
        <v>2330</v>
      </c>
      <c r="H136" s="7"/>
      <c r="I136" s="7">
        <v>0.3</v>
      </c>
      <c r="J136" s="7"/>
      <c r="K136" s="7">
        <v>0.3</v>
      </c>
      <c r="L136" s="7"/>
    </row>
    <row r="137" s="39" customFormat="1" ht="39.75" customHeight="1"/>
    <row r="138" s="39" customFormat="1" ht="39.75" customHeight="1"/>
    <row r="139" s="39" customFormat="1" ht="39.75" customHeight="1"/>
    <row r="140" s="39" customFormat="1" ht="39.75" customHeight="1"/>
    <row r="141" s="39" customFormat="1" ht="39.75" customHeight="1"/>
    <row r="142" s="39" customFormat="1" ht="39.75" customHeight="1"/>
    <row r="143" s="39" customFormat="1" ht="39.75" customHeight="1"/>
    <row r="144" s="39" customFormat="1" ht="39.75" customHeight="1"/>
    <row r="145" s="39" customFormat="1" ht="39.75" customHeight="1"/>
    <row r="146" s="39" customFormat="1" ht="39.75" customHeight="1"/>
    <row r="147" s="39" customFormat="1" ht="39.75" customHeight="1"/>
    <row r="148" s="39" customFormat="1" ht="39.75" customHeight="1"/>
    <row r="149" s="39" customFormat="1" ht="39.75" customHeight="1"/>
    <row r="150" s="39" customFormat="1" ht="39.75" customHeight="1"/>
    <row r="151" s="39" customFormat="1" ht="39.75" customHeight="1"/>
    <row r="152" s="39" customFormat="1" ht="39.75" customHeight="1"/>
    <row r="153" s="39" customFormat="1" ht="39.75" customHeight="1"/>
    <row r="154" s="39" customFormat="1" ht="39.75" customHeight="1"/>
    <row r="155" s="39" customFormat="1" ht="39.75" customHeight="1"/>
    <row r="156" s="39" customFormat="1" ht="39.75" customHeight="1"/>
    <row r="157" s="39" customFormat="1" ht="39.75" customHeight="1"/>
    <row r="158" s="39" customFormat="1" ht="39.75" customHeight="1"/>
    <row r="159" s="39" customFormat="1" ht="39.75" customHeight="1"/>
    <row r="160" s="39" customFormat="1" ht="39.75" customHeight="1"/>
    <row r="161" s="39" customFormat="1" ht="39.75" customHeight="1"/>
    <row r="162" s="39" customFormat="1" ht="39.75" customHeight="1"/>
    <row r="163" s="39" customFormat="1" ht="39.75" customHeight="1"/>
    <row r="164" s="39" customFormat="1" ht="39.75" customHeight="1"/>
    <row r="165" s="39" customFormat="1" ht="39.75" customHeight="1"/>
    <row r="166" s="39" customFormat="1" ht="39.75" customHeight="1"/>
    <row r="167" s="39" customFormat="1" ht="39.75" customHeight="1"/>
    <row r="168" s="39" customFormat="1" ht="39.75" customHeight="1"/>
    <row r="169" s="39" customFormat="1" ht="39.75" customHeight="1"/>
    <row r="170" s="39" customFormat="1" ht="39.75" customHeight="1"/>
    <row r="171" s="39" customFormat="1" ht="39.75" customHeight="1"/>
    <row r="172" s="39" customFormat="1" ht="39.75" customHeight="1"/>
    <row r="173" s="39" customFormat="1" ht="39.75" customHeight="1"/>
    <row r="174" s="39" customFormat="1" ht="39.75" customHeight="1"/>
    <row r="175" s="39" customFormat="1" ht="39.75" customHeight="1"/>
    <row r="176" s="39" customFormat="1" ht="39.75" customHeight="1"/>
    <row r="177" s="39" customFormat="1" ht="39.75" customHeight="1"/>
    <row r="178" s="39" customFormat="1" ht="39.75" customHeight="1"/>
    <row r="179" s="39" customFormat="1" ht="39.75" customHeight="1"/>
    <row r="180" s="39" customFormat="1" ht="39.75" customHeight="1"/>
    <row r="181" s="39" customFormat="1" ht="39.75" customHeight="1"/>
    <row r="182" s="39" customFormat="1" ht="39.75" customHeight="1"/>
    <row r="183" s="39" customFormat="1" ht="39.75" customHeight="1"/>
    <row r="184" s="39" customFormat="1" ht="39.75" customHeight="1"/>
    <row r="185" s="39" customFormat="1" ht="39.75" customHeight="1"/>
    <row r="186" s="39" customFormat="1" ht="39.75" customHeight="1"/>
    <row r="187" s="39" customFormat="1" ht="39.75" customHeight="1"/>
    <row r="188" s="39" customFormat="1" ht="39.75" customHeight="1"/>
    <row r="189" s="39" customFormat="1" ht="39.75" customHeight="1"/>
    <row r="190" s="39" customFormat="1" ht="39.75" customHeight="1"/>
  </sheetData>
  <sheetProtection/>
  <mergeCells count="1">
    <mergeCell ref="A1:L1"/>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18.xml><?xml version="1.0" encoding="utf-8"?>
<worksheet xmlns="http://schemas.openxmlformats.org/spreadsheetml/2006/main" xmlns:r="http://schemas.openxmlformats.org/officeDocument/2006/relationships">
  <dimension ref="A1:J96"/>
  <sheetViews>
    <sheetView zoomScalePageLayoutView="0" workbookViewId="0" topLeftCell="A1">
      <pane xSplit="2" ySplit="3" topLeftCell="C82" activePane="bottomRight" state="frozen"/>
      <selection pane="topLeft" activeCell="F96" sqref="F96"/>
      <selection pane="topRight" activeCell="F96" sqref="F96"/>
      <selection pane="bottomLeft" activeCell="F96" sqref="F96"/>
      <selection pane="bottomRight" activeCell="B97" sqref="B97"/>
    </sheetView>
  </sheetViews>
  <sheetFormatPr defaultColWidth="9.00390625" defaultRowHeight="14.25"/>
  <cols>
    <col min="1" max="1" width="3.75390625" style="40" customWidth="1"/>
    <col min="2" max="2" width="28.75390625" style="125" customWidth="1"/>
    <col min="3" max="3" width="5.125" style="40" customWidth="1"/>
    <col min="4" max="4" width="26.625" style="125" customWidth="1"/>
    <col min="5" max="5" width="9.00390625" style="184" customWidth="1"/>
    <col min="6" max="7" width="10.25390625" style="40" customWidth="1"/>
    <col min="8" max="8" width="8.75390625" style="40" customWidth="1"/>
    <col min="9" max="9" width="7.75390625" style="40" customWidth="1"/>
    <col min="10" max="10" width="11.75390625" style="40" customWidth="1"/>
    <col min="11" max="16384" width="9.00390625" style="40" customWidth="1"/>
  </cols>
  <sheetData>
    <row r="1" spans="1:10" ht="30.75" customHeight="1">
      <c r="A1" s="1" t="s">
        <v>914</v>
      </c>
      <c r="B1" s="1"/>
      <c r="C1" s="1"/>
      <c r="D1" s="1"/>
      <c r="E1" s="1"/>
      <c r="F1" s="1"/>
      <c r="G1" s="1"/>
      <c r="H1" s="1"/>
      <c r="I1" s="1"/>
      <c r="J1" s="1"/>
    </row>
    <row r="2" spans="1:10" s="119" customFormat="1" ht="25.5" customHeight="1">
      <c r="A2" s="194" t="s">
        <v>1907</v>
      </c>
      <c r="B2" s="198" t="s">
        <v>1916</v>
      </c>
      <c r="C2" s="194" t="s">
        <v>1917</v>
      </c>
      <c r="D2" s="198" t="s">
        <v>1919</v>
      </c>
      <c r="E2" s="221" t="s">
        <v>3077</v>
      </c>
      <c r="F2" s="194" t="s">
        <v>708</v>
      </c>
      <c r="G2" s="194" t="s">
        <v>709</v>
      </c>
      <c r="H2" s="194" t="s">
        <v>331</v>
      </c>
      <c r="I2" s="194"/>
      <c r="J2" s="194" t="s">
        <v>1915</v>
      </c>
    </row>
    <row r="3" spans="1:10" s="119" customFormat="1" ht="14.25" customHeight="1">
      <c r="A3" s="194"/>
      <c r="B3" s="199"/>
      <c r="C3" s="194"/>
      <c r="D3" s="199"/>
      <c r="E3" s="221"/>
      <c r="F3" s="194"/>
      <c r="G3" s="194"/>
      <c r="H3" s="7" t="s">
        <v>332</v>
      </c>
      <c r="I3" s="7" t="s">
        <v>711</v>
      </c>
      <c r="J3" s="194"/>
    </row>
    <row r="4" spans="1:10" s="119" customFormat="1" ht="24.75" customHeight="1">
      <c r="A4" s="219" t="s">
        <v>2335</v>
      </c>
      <c r="B4" s="220"/>
      <c r="C4" s="92"/>
      <c r="D4" s="112"/>
      <c r="E4" s="113">
        <f>SUM(E5,E37,E91)</f>
        <v>134693.91</v>
      </c>
      <c r="F4" s="113">
        <f>SUM(F5,F37,F91)</f>
        <v>3362.4599999999996</v>
      </c>
      <c r="G4" s="113"/>
      <c r="H4" s="113">
        <f>SUM(H5,H37,H91)</f>
        <v>2054.3986</v>
      </c>
      <c r="I4" s="113">
        <f>SUM(I5,I37,I91)</f>
        <v>802.7154</v>
      </c>
      <c r="J4" s="99"/>
    </row>
    <row r="5" spans="1:10" s="39" customFormat="1" ht="24.75" customHeight="1">
      <c r="A5" s="177" t="s">
        <v>2336</v>
      </c>
      <c r="B5" s="167"/>
      <c r="C5" s="7"/>
      <c r="D5" s="56"/>
      <c r="E5" s="183">
        <f>SUM(E6:E36)</f>
        <v>46763.93</v>
      </c>
      <c r="F5" s="183">
        <f>SUM(F6:F36)</f>
        <v>1721</v>
      </c>
      <c r="G5" s="183"/>
      <c r="H5" s="183">
        <f>SUM(H6:H36)</f>
        <v>1204.7</v>
      </c>
      <c r="I5" s="183">
        <f>SUM(I6:I36)</f>
        <v>516.3000000000001</v>
      </c>
      <c r="J5" s="7"/>
    </row>
    <row r="6" spans="1:10" s="37" customFormat="1" ht="27" customHeight="1">
      <c r="A6" s="7">
        <v>1</v>
      </c>
      <c r="B6" s="18" t="s">
        <v>1316</v>
      </c>
      <c r="C6" s="7" t="s">
        <v>744</v>
      </c>
      <c r="D6" s="18" t="s">
        <v>3063</v>
      </c>
      <c r="E6" s="52">
        <v>50</v>
      </c>
      <c r="F6" s="28">
        <v>4</v>
      </c>
      <c r="G6" s="28"/>
      <c r="H6" s="28">
        <f>F6*0.7</f>
        <v>2.8</v>
      </c>
      <c r="I6" s="28">
        <f>F6*0.3</f>
        <v>1.2</v>
      </c>
      <c r="J6" s="7"/>
    </row>
    <row r="7" spans="1:10" s="37" customFormat="1" ht="27" customHeight="1">
      <c r="A7" s="7">
        <v>2</v>
      </c>
      <c r="B7" s="18" t="s">
        <v>1317</v>
      </c>
      <c r="C7" s="7" t="s">
        <v>744</v>
      </c>
      <c r="D7" s="18" t="s">
        <v>3064</v>
      </c>
      <c r="E7" s="52">
        <v>15</v>
      </c>
      <c r="F7" s="28">
        <v>4</v>
      </c>
      <c r="G7" s="28"/>
      <c r="H7" s="28">
        <f aca="true" t="shared" si="0" ref="H7:H36">F7*0.7</f>
        <v>2.8</v>
      </c>
      <c r="I7" s="28">
        <f aca="true" t="shared" si="1" ref="I7:I36">F7*0.3</f>
        <v>1.2</v>
      </c>
      <c r="J7" s="7"/>
    </row>
    <row r="8" spans="1:10" s="37" customFormat="1" ht="27" customHeight="1">
      <c r="A8" s="7">
        <v>3</v>
      </c>
      <c r="B8" s="18" t="s">
        <v>1430</v>
      </c>
      <c r="C8" s="7" t="s">
        <v>1462</v>
      </c>
      <c r="D8" s="18" t="s">
        <v>1873</v>
      </c>
      <c r="E8" s="52">
        <v>2103</v>
      </c>
      <c r="F8" s="28">
        <v>122</v>
      </c>
      <c r="G8" s="28"/>
      <c r="H8" s="28">
        <f t="shared" si="0"/>
        <v>85.39999999999999</v>
      </c>
      <c r="I8" s="28">
        <f t="shared" si="1"/>
        <v>36.6</v>
      </c>
      <c r="J8" s="72"/>
    </row>
    <row r="9" spans="1:10" s="37" customFormat="1" ht="32.25" customHeight="1">
      <c r="A9" s="7">
        <v>4</v>
      </c>
      <c r="B9" s="18" t="s">
        <v>1309</v>
      </c>
      <c r="C9" s="7" t="s">
        <v>1462</v>
      </c>
      <c r="D9" s="18" t="s">
        <v>2337</v>
      </c>
      <c r="E9" s="52"/>
      <c r="F9" s="28">
        <v>586</v>
      </c>
      <c r="G9" s="28"/>
      <c r="H9" s="28">
        <f t="shared" si="0"/>
        <v>410.2</v>
      </c>
      <c r="I9" s="28">
        <f t="shared" si="1"/>
        <v>175.79999999999998</v>
      </c>
      <c r="J9" s="72"/>
    </row>
    <row r="10" spans="1:10" s="100" customFormat="1" ht="25.5" customHeight="1">
      <c r="A10" s="7">
        <v>5</v>
      </c>
      <c r="B10" s="18" t="s">
        <v>1798</v>
      </c>
      <c r="C10" s="7" t="s">
        <v>1441</v>
      </c>
      <c r="D10" s="18" t="s">
        <v>752</v>
      </c>
      <c r="E10" s="52">
        <v>3614</v>
      </c>
      <c r="F10" s="28">
        <v>32</v>
      </c>
      <c r="G10" s="28"/>
      <c r="H10" s="28">
        <f t="shared" si="0"/>
        <v>22.4</v>
      </c>
      <c r="I10" s="28">
        <f t="shared" si="1"/>
        <v>9.6</v>
      </c>
      <c r="J10" s="72"/>
    </row>
    <row r="11" spans="1:10" s="100" customFormat="1" ht="25.5" customHeight="1">
      <c r="A11" s="7">
        <v>6</v>
      </c>
      <c r="B11" s="18" t="s">
        <v>2808</v>
      </c>
      <c r="C11" s="7" t="s">
        <v>1441</v>
      </c>
      <c r="D11" s="18" t="s">
        <v>752</v>
      </c>
      <c r="E11" s="52">
        <v>2706</v>
      </c>
      <c r="F11" s="28">
        <v>45</v>
      </c>
      <c r="G11" s="28"/>
      <c r="H11" s="28">
        <f t="shared" si="0"/>
        <v>31.499999999999996</v>
      </c>
      <c r="I11" s="28">
        <f t="shared" si="1"/>
        <v>13.5</v>
      </c>
      <c r="J11" s="72"/>
    </row>
    <row r="12" spans="1:10" s="100" customFormat="1" ht="25.5" customHeight="1">
      <c r="A12" s="7">
        <v>7</v>
      </c>
      <c r="B12" s="18" t="s">
        <v>2809</v>
      </c>
      <c r="C12" s="7" t="s">
        <v>1441</v>
      </c>
      <c r="D12" s="18" t="s">
        <v>752</v>
      </c>
      <c r="E12" s="52">
        <v>417</v>
      </c>
      <c r="F12" s="28">
        <v>27</v>
      </c>
      <c r="G12" s="28"/>
      <c r="H12" s="28">
        <f t="shared" si="0"/>
        <v>18.9</v>
      </c>
      <c r="I12" s="28">
        <f t="shared" si="1"/>
        <v>8.1</v>
      </c>
      <c r="J12" s="72"/>
    </row>
    <row r="13" spans="1:10" s="100" customFormat="1" ht="25.5" customHeight="1">
      <c r="A13" s="7">
        <v>8</v>
      </c>
      <c r="B13" s="18" t="s">
        <v>2810</v>
      </c>
      <c r="C13" s="7" t="s">
        <v>1441</v>
      </c>
      <c r="D13" s="18" t="s">
        <v>752</v>
      </c>
      <c r="E13" s="52">
        <v>2685</v>
      </c>
      <c r="F13" s="28">
        <v>35</v>
      </c>
      <c r="G13" s="28"/>
      <c r="H13" s="28">
        <f t="shared" si="0"/>
        <v>24.5</v>
      </c>
      <c r="I13" s="28">
        <f t="shared" si="1"/>
        <v>10.5</v>
      </c>
      <c r="J13" s="72"/>
    </row>
    <row r="14" spans="1:10" s="100" customFormat="1" ht="25.5" customHeight="1">
      <c r="A14" s="7">
        <v>9</v>
      </c>
      <c r="B14" s="18" t="s">
        <v>2811</v>
      </c>
      <c r="C14" s="7" t="s">
        <v>1441</v>
      </c>
      <c r="D14" s="18" t="s">
        <v>752</v>
      </c>
      <c r="E14" s="52">
        <v>3263</v>
      </c>
      <c r="F14" s="28">
        <v>23</v>
      </c>
      <c r="G14" s="28"/>
      <c r="H14" s="28">
        <f t="shared" si="0"/>
        <v>16.099999999999998</v>
      </c>
      <c r="I14" s="28">
        <f t="shared" si="1"/>
        <v>6.8999999999999995</v>
      </c>
      <c r="J14" s="72"/>
    </row>
    <row r="15" spans="1:10" s="39" customFormat="1" ht="36.75" customHeight="1">
      <c r="A15" s="7">
        <v>10</v>
      </c>
      <c r="B15" s="18" t="s">
        <v>189</v>
      </c>
      <c r="C15" s="7" t="s">
        <v>1462</v>
      </c>
      <c r="D15" s="7" t="s">
        <v>2338</v>
      </c>
      <c r="E15" s="7">
        <v>4379</v>
      </c>
      <c r="F15" s="7">
        <v>304</v>
      </c>
      <c r="G15" s="7"/>
      <c r="H15" s="28">
        <f t="shared" si="0"/>
        <v>212.79999999999998</v>
      </c>
      <c r="I15" s="28">
        <f t="shared" si="1"/>
        <v>91.2</v>
      </c>
      <c r="J15" s="72"/>
    </row>
    <row r="16" spans="1:10" s="39" customFormat="1" ht="37.5" customHeight="1">
      <c r="A16" s="7">
        <v>11</v>
      </c>
      <c r="B16" s="18" t="s">
        <v>1206</v>
      </c>
      <c r="C16" s="7" t="s">
        <v>1441</v>
      </c>
      <c r="D16" s="7" t="s">
        <v>2620</v>
      </c>
      <c r="E16" s="7">
        <v>1898</v>
      </c>
      <c r="F16" s="7">
        <v>23</v>
      </c>
      <c r="G16" s="7"/>
      <c r="H16" s="28">
        <f t="shared" si="0"/>
        <v>16.099999999999998</v>
      </c>
      <c r="I16" s="28">
        <f t="shared" si="1"/>
        <v>6.8999999999999995</v>
      </c>
      <c r="J16" s="72"/>
    </row>
    <row r="17" spans="1:10" s="39" customFormat="1" ht="40.5" customHeight="1">
      <c r="A17" s="7">
        <v>12</v>
      </c>
      <c r="B17" s="18" t="s">
        <v>2621</v>
      </c>
      <c r="C17" s="7" t="s">
        <v>1441</v>
      </c>
      <c r="D17" s="7" t="s">
        <v>2620</v>
      </c>
      <c r="E17" s="7">
        <v>2044</v>
      </c>
      <c r="F17" s="7">
        <v>34</v>
      </c>
      <c r="G17" s="7"/>
      <c r="H17" s="28">
        <f t="shared" si="0"/>
        <v>23.799999999999997</v>
      </c>
      <c r="I17" s="28">
        <f t="shared" si="1"/>
        <v>10.2</v>
      </c>
      <c r="J17" s="72"/>
    </row>
    <row r="18" spans="1:10" s="39" customFormat="1" ht="39.75" customHeight="1">
      <c r="A18" s="7">
        <v>13</v>
      </c>
      <c r="B18" s="18" t="s">
        <v>187</v>
      </c>
      <c r="C18" s="7" t="s">
        <v>1462</v>
      </c>
      <c r="D18" s="7" t="s">
        <v>2620</v>
      </c>
      <c r="E18" s="7">
        <v>1672</v>
      </c>
      <c r="F18" s="7">
        <v>21</v>
      </c>
      <c r="G18" s="7"/>
      <c r="H18" s="28">
        <f t="shared" si="0"/>
        <v>14.7</v>
      </c>
      <c r="I18" s="28">
        <f t="shared" si="1"/>
        <v>6.3</v>
      </c>
      <c r="J18" s="72"/>
    </row>
    <row r="19" spans="1:10" s="39" customFormat="1" ht="41.25" customHeight="1">
      <c r="A19" s="7">
        <v>14</v>
      </c>
      <c r="B19" s="18" t="s">
        <v>3065</v>
      </c>
      <c r="C19" s="7" t="s">
        <v>1462</v>
      </c>
      <c r="D19" s="7" t="s">
        <v>2620</v>
      </c>
      <c r="E19" s="7">
        <v>1490</v>
      </c>
      <c r="F19" s="7">
        <v>17</v>
      </c>
      <c r="G19" s="7"/>
      <c r="H19" s="28">
        <f t="shared" si="0"/>
        <v>11.899999999999999</v>
      </c>
      <c r="I19" s="28">
        <f t="shared" si="1"/>
        <v>5.1</v>
      </c>
      <c r="J19" s="72"/>
    </row>
    <row r="20" spans="1:10" s="37" customFormat="1" ht="22.5" customHeight="1">
      <c r="A20" s="7">
        <v>15</v>
      </c>
      <c r="B20" s="18" t="s">
        <v>2339</v>
      </c>
      <c r="C20" s="7" t="s">
        <v>1441</v>
      </c>
      <c r="D20" s="18" t="s">
        <v>487</v>
      </c>
      <c r="E20" s="42">
        <v>609.64</v>
      </c>
      <c r="F20" s="7">
        <v>20</v>
      </c>
      <c r="G20" s="42"/>
      <c r="H20" s="28">
        <f t="shared" si="0"/>
        <v>14</v>
      </c>
      <c r="I20" s="28">
        <f t="shared" si="1"/>
        <v>6</v>
      </c>
      <c r="J20" s="114"/>
    </row>
    <row r="21" spans="1:10" s="37" customFormat="1" ht="22.5" customHeight="1">
      <c r="A21" s="7">
        <v>16</v>
      </c>
      <c r="B21" s="79" t="s">
        <v>2340</v>
      </c>
      <c r="C21" s="7" t="s">
        <v>1462</v>
      </c>
      <c r="D21" s="18" t="s">
        <v>456</v>
      </c>
      <c r="E21" s="42">
        <v>529.36</v>
      </c>
      <c r="F21" s="7">
        <v>25</v>
      </c>
      <c r="G21" s="42"/>
      <c r="H21" s="28">
        <f t="shared" si="0"/>
        <v>17.5</v>
      </c>
      <c r="I21" s="28">
        <f t="shared" si="1"/>
        <v>7.5</v>
      </c>
      <c r="J21" s="42"/>
    </row>
    <row r="22" spans="1:10" s="37" customFormat="1" ht="22.5" customHeight="1">
      <c r="A22" s="7">
        <v>17</v>
      </c>
      <c r="B22" s="79" t="s">
        <v>2341</v>
      </c>
      <c r="C22" s="7" t="s">
        <v>1462</v>
      </c>
      <c r="D22" s="18" t="s">
        <v>456</v>
      </c>
      <c r="E22" s="42">
        <v>424.78</v>
      </c>
      <c r="F22" s="7">
        <v>20</v>
      </c>
      <c r="G22" s="42"/>
      <c r="H22" s="28">
        <f t="shared" si="0"/>
        <v>14</v>
      </c>
      <c r="I22" s="28">
        <f t="shared" si="1"/>
        <v>6</v>
      </c>
      <c r="J22" s="42"/>
    </row>
    <row r="23" spans="1:10" s="37" customFormat="1" ht="22.5" customHeight="1">
      <c r="A23" s="7">
        <v>18</v>
      </c>
      <c r="B23" s="18" t="s">
        <v>2818</v>
      </c>
      <c r="C23" s="7" t="s">
        <v>1462</v>
      </c>
      <c r="D23" s="18" t="s">
        <v>456</v>
      </c>
      <c r="E23" s="42">
        <v>373.15</v>
      </c>
      <c r="F23" s="7">
        <v>25</v>
      </c>
      <c r="G23" s="42"/>
      <c r="H23" s="28">
        <f t="shared" si="0"/>
        <v>17.5</v>
      </c>
      <c r="I23" s="28">
        <f t="shared" si="1"/>
        <v>7.5</v>
      </c>
      <c r="J23" s="42"/>
    </row>
    <row r="24" spans="1:10" s="37" customFormat="1" ht="22.5" customHeight="1">
      <c r="A24" s="7">
        <v>19</v>
      </c>
      <c r="B24" s="18" t="s">
        <v>2823</v>
      </c>
      <c r="C24" s="7" t="s">
        <v>1462</v>
      </c>
      <c r="D24" s="18" t="s">
        <v>457</v>
      </c>
      <c r="E24" s="52">
        <v>829</v>
      </c>
      <c r="F24" s="28">
        <v>9</v>
      </c>
      <c r="G24" s="28"/>
      <c r="H24" s="28">
        <f t="shared" si="0"/>
        <v>6.3</v>
      </c>
      <c r="I24" s="28">
        <f t="shared" si="1"/>
        <v>2.6999999999999997</v>
      </c>
      <c r="J24" s="7"/>
    </row>
    <row r="25" spans="1:10" s="37" customFormat="1" ht="22.5" customHeight="1">
      <c r="A25" s="7">
        <v>20</v>
      </c>
      <c r="B25" s="18" t="s">
        <v>2824</v>
      </c>
      <c r="C25" s="7" t="s">
        <v>1462</v>
      </c>
      <c r="D25" s="18" t="s">
        <v>457</v>
      </c>
      <c r="E25" s="52">
        <v>293</v>
      </c>
      <c r="F25" s="28">
        <v>5</v>
      </c>
      <c r="G25" s="28"/>
      <c r="H25" s="28">
        <f t="shared" si="0"/>
        <v>3.5</v>
      </c>
      <c r="I25" s="28">
        <f t="shared" si="1"/>
        <v>1.5</v>
      </c>
      <c r="J25" s="7"/>
    </row>
    <row r="26" spans="1:10" s="37" customFormat="1" ht="22.5" customHeight="1">
      <c r="A26" s="7">
        <v>21</v>
      </c>
      <c r="B26" s="18" t="s">
        <v>1286</v>
      </c>
      <c r="C26" s="7" t="s">
        <v>1462</v>
      </c>
      <c r="D26" s="18" t="s">
        <v>458</v>
      </c>
      <c r="E26" s="52">
        <v>474</v>
      </c>
      <c r="F26" s="28">
        <v>5</v>
      </c>
      <c r="G26" s="28"/>
      <c r="H26" s="28">
        <f t="shared" si="0"/>
        <v>3.5</v>
      </c>
      <c r="I26" s="28">
        <f t="shared" si="1"/>
        <v>1.5</v>
      </c>
      <c r="J26" s="7"/>
    </row>
    <row r="27" spans="1:10" s="37" customFormat="1" ht="23.25" customHeight="1">
      <c r="A27" s="7">
        <v>22</v>
      </c>
      <c r="B27" s="18" t="s">
        <v>1407</v>
      </c>
      <c r="C27" s="7" t="s">
        <v>1462</v>
      </c>
      <c r="D27" s="18" t="s">
        <v>458</v>
      </c>
      <c r="E27" s="52">
        <v>1634</v>
      </c>
      <c r="F27" s="28">
        <v>16</v>
      </c>
      <c r="G27" s="28"/>
      <c r="H27" s="28">
        <f t="shared" si="0"/>
        <v>11.2</v>
      </c>
      <c r="I27" s="28">
        <f t="shared" si="1"/>
        <v>4.8</v>
      </c>
      <c r="J27" s="7"/>
    </row>
    <row r="28" spans="1:10" s="37" customFormat="1" ht="23.25" customHeight="1">
      <c r="A28" s="7">
        <v>23</v>
      </c>
      <c r="B28" s="18" t="s">
        <v>1410</v>
      </c>
      <c r="C28" s="7" t="s">
        <v>1462</v>
      </c>
      <c r="D28" s="18" t="s">
        <v>458</v>
      </c>
      <c r="E28" s="52">
        <v>571</v>
      </c>
      <c r="F28" s="28">
        <v>6</v>
      </c>
      <c r="G28" s="28"/>
      <c r="H28" s="28">
        <f t="shared" si="0"/>
        <v>4.199999999999999</v>
      </c>
      <c r="I28" s="28">
        <f t="shared" si="1"/>
        <v>1.7999999999999998</v>
      </c>
      <c r="J28" s="7"/>
    </row>
    <row r="29" spans="1:10" s="37" customFormat="1" ht="24" customHeight="1">
      <c r="A29" s="7">
        <v>24</v>
      </c>
      <c r="B29" s="18" t="s">
        <v>1411</v>
      </c>
      <c r="C29" s="7" t="s">
        <v>1462</v>
      </c>
      <c r="D29" s="18" t="s">
        <v>458</v>
      </c>
      <c r="E29" s="52">
        <v>549</v>
      </c>
      <c r="F29" s="28">
        <v>6</v>
      </c>
      <c r="G29" s="28"/>
      <c r="H29" s="28">
        <f t="shared" si="0"/>
        <v>4.199999999999999</v>
      </c>
      <c r="I29" s="28">
        <f t="shared" si="1"/>
        <v>1.7999999999999998</v>
      </c>
      <c r="J29" s="7"/>
    </row>
    <row r="30" spans="1:10" s="37" customFormat="1" ht="25.5" customHeight="1">
      <c r="A30" s="7">
        <v>25</v>
      </c>
      <c r="B30" s="18" t="s">
        <v>2342</v>
      </c>
      <c r="C30" s="7" t="s">
        <v>1441</v>
      </c>
      <c r="D30" s="18" t="s">
        <v>1550</v>
      </c>
      <c r="E30" s="52">
        <v>4156</v>
      </c>
      <c r="F30" s="28">
        <v>42</v>
      </c>
      <c r="G30" s="28"/>
      <c r="H30" s="28">
        <f t="shared" si="0"/>
        <v>29.4</v>
      </c>
      <c r="I30" s="28">
        <f t="shared" si="1"/>
        <v>12.6</v>
      </c>
      <c r="J30" s="7"/>
    </row>
    <row r="31" spans="1:10" s="37" customFormat="1" ht="25.5" customHeight="1">
      <c r="A31" s="7">
        <v>26</v>
      </c>
      <c r="B31" s="18" t="s">
        <v>2343</v>
      </c>
      <c r="C31" s="7" t="s">
        <v>1441</v>
      </c>
      <c r="D31" s="18" t="s">
        <v>1550</v>
      </c>
      <c r="E31" s="52">
        <v>1794</v>
      </c>
      <c r="F31" s="28">
        <v>28</v>
      </c>
      <c r="G31" s="28"/>
      <c r="H31" s="28">
        <f t="shared" si="0"/>
        <v>19.599999999999998</v>
      </c>
      <c r="I31" s="28">
        <f t="shared" si="1"/>
        <v>8.4</v>
      </c>
      <c r="J31" s="7"/>
    </row>
    <row r="32" spans="1:10" s="37" customFormat="1" ht="25.5" customHeight="1">
      <c r="A32" s="7">
        <v>27</v>
      </c>
      <c r="B32" s="18" t="s">
        <v>2344</v>
      </c>
      <c r="C32" s="7" t="s">
        <v>1441</v>
      </c>
      <c r="D32" s="18" t="s">
        <v>1550</v>
      </c>
      <c r="E32" s="52">
        <v>2476</v>
      </c>
      <c r="F32" s="28">
        <v>37</v>
      </c>
      <c r="G32" s="28"/>
      <c r="H32" s="28">
        <f t="shared" si="0"/>
        <v>25.9</v>
      </c>
      <c r="I32" s="28">
        <f t="shared" si="1"/>
        <v>11.1</v>
      </c>
      <c r="J32" s="7"/>
    </row>
    <row r="33" spans="1:10" s="37" customFormat="1" ht="25.5" customHeight="1">
      <c r="A33" s="7">
        <v>28</v>
      </c>
      <c r="B33" s="115" t="s">
        <v>2345</v>
      </c>
      <c r="C33" s="7" t="s">
        <v>1462</v>
      </c>
      <c r="D33" s="18" t="s">
        <v>2346</v>
      </c>
      <c r="E33" s="52"/>
      <c r="F33" s="28">
        <v>64</v>
      </c>
      <c r="G33" s="28"/>
      <c r="H33" s="28">
        <f t="shared" si="0"/>
        <v>44.8</v>
      </c>
      <c r="I33" s="28">
        <f t="shared" si="1"/>
        <v>19.2</v>
      </c>
      <c r="J33" s="7"/>
    </row>
    <row r="34" spans="1:10" s="37" customFormat="1" ht="23.25" customHeight="1">
      <c r="A34" s="7">
        <v>29</v>
      </c>
      <c r="B34" s="18" t="s">
        <v>1297</v>
      </c>
      <c r="C34" s="7" t="s">
        <v>1441</v>
      </c>
      <c r="D34" s="18" t="s">
        <v>487</v>
      </c>
      <c r="E34" s="116">
        <v>2171</v>
      </c>
      <c r="F34" s="117">
        <v>65</v>
      </c>
      <c r="G34" s="118"/>
      <c r="H34" s="28">
        <f t="shared" si="0"/>
        <v>45.5</v>
      </c>
      <c r="I34" s="28">
        <f t="shared" si="1"/>
        <v>19.5</v>
      </c>
      <c r="J34" s="7"/>
    </row>
    <row r="35" spans="1:10" s="37" customFormat="1" ht="23.25" customHeight="1">
      <c r="A35" s="7">
        <v>30</v>
      </c>
      <c r="B35" s="18" t="s">
        <v>1300</v>
      </c>
      <c r="C35" s="7" t="s">
        <v>1441</v>
      </c>
      <c r="D35" s="18" t="s">
        <v>487</v>
      </c>
      <c r="E35" s="116">
        <v>2562</v>
      </c>
      <c r="F35" s="117">
        <v>52</v>
      </c>
      <c r="G35" s="118"/>
      <c r="H35" s="28">
        <f t="shared" si="0"/>
        <v>36.4</v>
      </c>
      <c r="I35" s="28">
        <f t="shared" si="1"/>
        <v>15.6</v>
      </c>
      <c r="J35" s="7"/>
    </row>
    <row r="36" spans="1:10" s="37" customFormat="1" ht="23.25" customHeight="1">
      <c r="A36" s="7">
        <v>31</v>
      </c>
      <c r="B36" s="18" t="s">
        <v>2347</v>
      </c>
      <c r="C36" s="7" t="s">
        <v>1441</v>
      </c>
      <c r="D36" s="18" t="s">
        <v>487</v>
      </c>
      <c r="E36" s="116">
        <v>982</v>
      </c>
      <c r="F36" s="117">
        <v>19</v>
      </c>
      <c r="G36" s="118"/>
      <c r="H36" s="28">
        <f t="shared" si="0"/>
        <v>13.299999999999999</v>
      </c>
      <c r="I36" s="28">
        <f t="shared" si="1"/>
        <v>5.7</v>
      </c>
      <c r="J36" s="7"/>
    </row>
    <row r="37" spans="1:10" s="39" customFormat="1" ht="24.75" customHeight="1">
      <c r="A37" s="177" t="s">
        <v>2348</v>
      </c>
      <c r="B37" s="167"/>
      <c r="C37" s="7"/>
      <c r="D37" s="56"/>
      <c r="E37" s="183">
        <f>SUM(E38:E90)</f>
        <v>68170.98</v>
      </c>
      <c r="F37" s="183">
        <f>SUM(F38:F90)</f>
        <v>1357.28</v>
      </c>
      <c r="G37" s="183"/>
      <c r="H37" s="183">
        <f>SUM(H38:H90)</f>
        <v>710.4504000000001</v>
      </c>
      <c r="I37" s="183">
        <f>SUM(I38:I90)</f>
        <v>226.73760000000001</v>
      </c>
      <c r="J37" s="7"/>
    </row>
    <row r="38" spans="1:10" s="37" customFormat="1" ht="27" customHeight="1">
      <c r="A38" s="7">
        <v>1</v>
      </c>
      <c r="B38" s="18" t="s">
        <v>1797</v>
      </c>
      <c r="C38" s="7" t="s">
        <v>1441</v>
      </c>
      <c r="D38" s="18" t="s">
        <v>169</v>
      </c>
      <c r="E38" s="52">
        <v>684</v>
      </c>
      <c r="F38" s="28">
        <v>10</v>
      </c>
      <c r="G38" s="28"/>
      <c r="H38" s="28">
        <v>5</v>
      </c>
      <c r="I38" s="28">
        <v>1</v>
      </c>
      <c r="J38" s="7"/>
    </row>
    <row r="39" spans="1:10" s="37" customFormat="1" ht="27" customHeight="1">
      <c r="A39" s="7">
        <v>2</v>
      </c>
      <c r="B39" s="18" t="s">
        <v>244</v>
      </c>
      <c r="C39" s="7" t="s">
        <v>1441</v>
      </c>
      <c r="D39" s="18" t="s">
        <v>169</v>
      </c>
      <c r="E39" s="52">
        <v>1789</v>
      </c>
      <c r="F39" s="28">
        <v>17</v>
      </c>
      <c r="G39" s="28"/>
      <c r="H39" s="28">
        <v>9.52</v>
      </c>
      <c r="I39" s="28">
        <v>2.38</v>
      </c>
      <c r="J39" s="7"/>
    </row>
    <row r="40" spans="1:10" s="100" customFormat="1" ht="25.5" customHeight="1">
      <c r="A40" s="7">
        <v>3</v>
      </c>
      <c r="B40" s="18" t="s">
        <v>2807</v>
      </c>
      <c r="C40" s="7" t="s">
        <v>1441</v>
      </c>
      <c r="D40" s="18" t="s">
        <v>752</v>
      </c>
      <c r="E40" s="52">
        <v>168</v>
      </c>
      <c r="F40" s="28">
        <v>10.58</v>
      </c>
      <c r="G40" s="28"/>
      <c r="H40" s="28">
        <v>5.9248</v>
      </c>
      <c r="I40" s="28">
        <v>1.4812</v>
      </c>
      <c r="J40" s="7"/>
    </row>
    <row r="41" spans="1:10" s="100" customFormat="1" ht="25.5" customHeight="1">
      <c r="A41" s="7">
        <v>4</v>
      </c>
      <c r="B41" s="18" t="s">
        <v>2349</v>
      </c>
      <c r="C41" s="7" t="s">
        <v>1441</v>
      </c>
      <c r="D41" s="18" t="s">
        <v>752</v>
      </c>
      <c r="E41" s="52">
        <v>2780</v>
      </c>
      <c r="F41" s="28">
        <v>27.8</v>
      </c>
      <c r="G41" s="28"/>
      <c r="H41" s="28">
        <v>13.344000000000001</v>
      </c>
      <c r="I41" s="28">
        <v>3.3360000000000003</v>
      </c>
      <c r="J41" s="7"/>
    </row>
    <row r="42" spans="1:10" s="100" customFormat="1" ht="25.5" customHeight="1">
      <c r="A42" s="7">
        <v>5</v>
      </c>
      <c r="B42" s="18" t="s">
        <v>2812</v>
      </c>
      <c r="C42" s="7" t="s">
        <v>1441</v>
      </c>
      <c r="D42" s="18" t="s">
        <v>752</v>
      </c>
      <c r="E42" s="52">
        <v>2054</v>
      </c>
      <c r="F42" s="28">
        <v>18</v>
      </c>
      <c r="G42" s="28"/>
      <c r="H42" s="28">
        <v>14.4</v>
      </c>
      <c r="I42" s="28">
        <v>3.6</v>
      </c>
      <c r="J42" s="7"/>
    </row>
    <row r="43" spans="1:10" s="100" customFormat="1" ht="25.5" customHeight="1">
      <c r="A43" s="7">
        <v>6</v>
      </c>
      <c r="B43" s="18" t="s">
        <v>2813</v>
      </c>
      <c r="C43" s="7" t="s">
        <v>1441</v>
      </c>
      <c r="D43" s="18" t="s">
        <v>752</v>
      </c>
      <c r="E43" s="52">
        <v>476</v>
      </c>
      <c r="F43" s="28">
        <v>27.6</v>
      </c>
      <c r="G43" s="28"/>
      <c r="H43" s="28">
        <v>13.248</v>
      </c>
      <c r="I43" s="28">
        <v>3.312</v>
      </c>
      <c r="J43" s="7"/>
    </row>
    <row r="44" spans="1:10" s="100" customFormat="1" ht="25.5" customHeight="1">
      <c r="A44" s="7">
        <v>7</v>
      </c>
      <c r="B44" s="18" t="s">
        <v>2814</v>
      </c>
      <c r="C44" s="7" t="s">
        <v>1441</v>
      </c>
      <c r="D44" s="18" t="s">
        <v>752</v>
      </c>
      <c r="E44" s="52">
        <v>1808</v>
      </c>
      <c r="F44" s="28">
        <v>9.22</v>
      </c>
      <c r="G44" s="28"/>
      <c r="H44" s="28">
        <v>5.1632</v>
      </c>
      <c r="I44" s="28">
        <v>1.2908</v>
      </c>
      <c r="J44" s="7"/>
    </row>
    <row r="45" spans="1:10" s="100" customFormat="1" ht="25.5" customHeight="1">
      <c r="A45" s="7">
        <v>8</v>
      </c>
      <c r="B45" s="18" t="s">
        <v>2815</v>
      </c>
      <c r="C45" s="7" t="s">
        <v>1441</v>
      </c>
      <c r="D45" s="18" t="s">
        <v>752</v>
      </c>
      <c r="E45" s="52">
        <v>2855</v>
      </c>
      <c r="F45" s="28">
        <v>13.98</v>
      </c>
      <c r="G45" s="28"/>
      <c r="H45" s="28">
        <v>7.8288</v>
      </c>
      <c r="I45" s="28">
        <v>1.9572</v>
      </c>
      <c r="J45" s="7"/>
    </row>
    <row r="46" spans="1:10" s="39" customFormat="1" ht="40.5" customHeight="1">
      <c r="A46" s="7">
        <v>9</v>
      </c>
      <c r="B46" s="18" t="s">
        <v>3066</v>
      </c>
      <c r="C46" s="7" t="s">
        <v>1462</v>
      </c>
      <c r="D46" s="7" t="s">
        <v>2620</v>
      </c>
      <c r="E46" s="7">
        <v>3547</v>
      </c>
      <c r="F46" s="7">
        <v>26.29</v>
      </c>
      <c r="G46" s="28"/>
      <c r="H46" s="28">
        <v>12.6192</v>
      </c>
      <c r="I46" s="28">
        <v>3.1548</v>
      </c>
      <c r="J46" s="7"/>
    </row>
    <row r="47" spans="1:10" s="39" customFormat="1" ht="41.25" customHeight="1">
      <c r="A47" s="7">
        <v>10</v>
      </c>
      <c r="B47" s="18" t="s">
        <v>3067</v>
      </c>
      <c r="C47" s="7" t="s">
        <v>1441</v>
      </c>
      <c r="D47" s="7" t="s">
        <v>2620</v>
      </c>
      <c r="E47" s="7">
        <v>1986</v>
      </c>
      <c r="F47" s="7">
        <v>84.07</v>
      </c>
      <c r="G47" s="28"/>
      <c r="H47" s="28">
        <v>40.3536</v>
      </c>
      <c r="I47" s="28">
        <v>10.0884</v>
      </c>
      <c r="J47" s="7"/>
    </row>
    <row r="48" spans="1:10" s="39" customFormat="1" ht="41.25" customHeight="1">
      <c r="A48" s="7">
        <v>11</v>
      </c>
      <c r="B48" s="18" t="s">
        <v>3068</v>
      </c>
      <c r="C48" s="7" t="s">
        <v>1441</v>
      </c>
      <c r="D48" s="7" t="s">
        <v>2620</v>
      </c>
      <c r="E48" s="7">
        <v>850</v>
      </c>
      <c r="F48" s="7">
        <v>45.97</v>
      </c>
      <c r="G48" s="28"/>
      <c r="H48" s="28">
        <v>22.0656</v>
      </c>
      <c r="I48" s="28">
        <v>5.5164</v>
      </c>
      <c r="J48" s="7"/>
    </row>
    <row r="49" spans="1:10" s="39" customFormat="1" ht="41.25" customHeight="1">
      <c r="A49" s="7">
        <v>12</v>
      </c>
      <c r="B49" s="18" t="s">
        <v>3069</v>
      </c>
      <c r="C49" s="7" t="s">
        <v>1441</v>
      </c>
      <c r="D49" s="7" t="s">
        <v>2620</v>
      </c>
      <c r="E49" s="7">
        <v>2939</v>
      </c>
      <c r="F49" s="7">
        <v>50.39</v>
      </c>
      <c r="G49" s="28"/>
      <c r="H49" s="28">
        <v>24.1872</v>
      </c>
      <c r="I49" s="28">
        <v>6.0468</v>
      </c>
      <c r="J49" s="7"/>
    </row>
    <row r="50" spans="1:10" s="39" customFormat="1" ht="41.25" customHeight="1">
      <c r="A50" s="7">
        <v>13</v>
      </c>
      <c r="B50" s="18" t="s">
        <v>3070</v>
      </c>
      <c r="C50" s="7" t="s">
        <v>1441</v>
      </c>
      <c r="D50" s="7" t="s">
        <v>2620</v>
      </c>
      <c r="E50" s="7">
        <v>1839</v>
      </c>
      <c r="F50" s="7">
        <v>48.43</v>
      </c>
      <c r="G50" s="28"/>
      <c r="H50" s="28">
        <v>23.2464</v>
      </c>
      <c r="I50" s="28">
        <v>5.8116</v>
      </c>
      <c r="J50" s="7"/>
    </row>
    <row r="51" spans="1:10" s="39" customFormat="1" ht="41.25" customHeight="1">
      <c r="A51" s="7">
        <v>14</v>
      </c>
      <c r="B51" s="18" t="s">
        <v>188</v>
      </c>
      <c r="C51" s="7" t="s">
        <v>1441</v>
      </c>
      <c r="D51" s="7" t="s">
        <v>2620</v>
      </c>
      <c r="E51" s="7">
        <v>1776</v>
      </c>
      <c r="F51" s="7">
        <v>46.69</v>
      </c>
      <c r="G51" s="28"/>
      <c r="H51" s="28">
        <v>22.4112</v>
      </c>
      <c r="I51" s="28">
        <v>5.6028</v>
      </c>
      <c r="J51" s="7"/>
    </row>
    <row r="52" spans="1:10" s="37" customFormat="1" ht="22.5" customHeight="1">
      <c r="A52" s="7">
        <v>15</v>
      </c>
      <c r="B52" s="18" t="s">
        <v>2816</v>
      </c>
      <c r="C52" s="7" t="s">
        <v>1441</v>
      </c>
      <c r="D52" s="18" t="s">
        <v>487</v>
      </c>
      <c r="E52" s="42">
        <v>532.5</v>
      </c>
      <c r="F52" s="7">
        <v>38</v>
      </c>
      <c r="G52" s="28"/>
      <c r="H52" s="28">
        <v>18.24</v>
      </c>
      <c r="I52" s="28">
        <v>4.56</v>
      </c>
      <c r="J52" s="42"/>
    </row>
    <row r="53" spans="1:10" s="37" customFormat="1" ht="22.5" customHeight="1">
      <c r="A53" s="7">
        <v>16</v>
      </c>
      <c r="B53" s="18" t="s">
        <v>2817</v>
      </c>
      <c r="C53" s="7" t="s">
        <v>1441</v>
      </c>
      <c r="D53" s="18" t="s">
        <v>487</v>
      </c>
      <c r="E53" s="42">
        <v>77.66</v>
      </c>
      <c r="F53" s="7">
        <v>8</v>
      </c>
      <c r="G53" s="28"/>
      <c r="H53" s="28">
        <v>4.48</v>
      </c>
      <c r="I53" s="28">
        <v>1.12</v>
      </c>
      <c r="J53" s="42"/>
    </row>
    <row r="54" spans="1:10" s="37" customFormat="1" ht="22.5" customHeight="1">
      <c r="A54" s="7">
        <v>17</v>
      </c>
      <c r="B54" s="18" t="s">
        <v>2819</v>
      </c>
      <c r="C54" s="7" t="s">
        <v>1462</v>
      </c>
      <c r="D54" s="18" t="s">
        <v>456</v>
      </c>
      <c r="E54" s="42">
        <v>102.67</v>
      </c>
      <c r="F54" s="7">
        <v>38</v>
      </c>
      <c r="G54" s="28"/>
      <c r="H54" s="28">
        <v>18.24</v>
      </c>
      <c r="I54" s="28">
        <v>4.56</v>
      </c>
      <c r="J54" s="42"/>
    </row>
    <row r="55" spans="1:10" s="37" customFormat="1" ht="22.5" customHeight="1">
      <c r="A55" s="7">
        <v>18</v>
      </c>
      <c r="B55" s="18" t="s">
        <v>2820</v>
      </c>
      <c r="C55" s="7" t="s">
        <v>1462</v>
      </c>
      <c r="D55" s="18" t="s">
        <v>456</v>
      </c>
      <c r="E55" s="42">
        <v>315.53</v>
      </c>
      <c r="F55" s="7">
        <v>25</v>
      </c>
      <c r="G55" s="28"/>
      <c r="H55" s="28">
        <v>12</v>
      </c>
      <c r="I55" s="28">
        <v>3</v>
      </c>
      <c r="J55" s="42"/>
    </row>
    <row r="56" spans="1:10" s="37" customFormat="1" ht="22.5" customHeight="1">
      <c r="A56" s="7">
        <v>19</v>
      </c>
      <c r="B56" s="18" t="s">
        <v>2821</v>
      </c>
      <c r="C56" s="7" t="s">
        <v>1462</v>
      </c>
      <c r="D56" s="18" t="s">
        <v>456</v>
      </c>
      <c r="E56" s="42">
        <v>321.97</v>
      </c>
      <c r="F56" s="7">
        <v>21</v>
      </c>
      <c r="G56" s="28"/>
      <c r="H56" s="28">
        <v>10.08</v>
      </c>
      <c r="I56" s="28">
        <v>2.52</v>
      </c>
      <c r="J56" s="55"/>
    </row>
    <row r="57" spans="1:10" s="37" customFormat="1" ht="22.5" customHeight="1">
      <c r="A57" s="7">
        <v>20</v>
      </c>
      <c r="B57" s="18" t="s">
        <v>2822</v>
      </c>
      <c r="C57" s="7" t="s">
        <v>1462</v>
      </c>
      <c r="D57" s="18" t="s">
        <v>456</v>
      </c>
      <c r="E57" s="42">
        <v>152.65</v>
      </c>
      <c r="F57" s="7">
        <v>20</v>
      </c>
      <c r="G57" s="28"/>
      <c r="H57" s="28">
        <v>11.2</v>
      </c>
      <c r="I57" s="28">
        <v>2.8</v>
      </c>
      <c r="J57" s="55"/>
    </row>
    <row r="58" spans="1:10" s="37" customFormat="1" ht="22.5" customHeight="1">
      <c r="A58" s="7">
        <v>21</v>
      </c>
      <c r="B58" s="18" t="s">
        <v>2350</v>
      </c>
      <c r="C58" s="7" t="s">
        <v>1462</v>
      </c>
      <c r="D58" s="18" t="s">
        <v>457</v>
      </c>
      <c r="E58" s="52">
        <v>140</v>
      </c>
      <c r="F58" s="28">
        <v>12</v>
      </c>
      <c r="G58" s="28"/>
      <c r="H58" s="28">
        <v>6.72</v>
      </c>
      <c r="I58" s="28">
        <v>1.68</v>
      </c>
      <c r="J58" s="7"/>
    </row>
    <row r="59" spans="1:10" s="37" customFormat="1" ht="22.5" customHeight="1">
      <c r="A59" s="7">
        <v>22</v>
      </c>
      <c r="B59" s="18" t="s">
        <v>2825</v>
      </c>
      <c r="C59" s="7" t="s">
        <v>1462</v>
      </c>
      <c r="D59" s="18" t="s">
        <v>457</v>
      </c>
      <c r="E59" s="52">
        <v>156</v>
      </c>
      <c r="F59" s="28">
        <v>15</v>
      </c>
      <c r="G59" s="28"/>
      <c r="H59" s="28">
        <v>7.2</v>
      </c>
      <c r="I59" s="28">
        <v>1.8</v>
      </c>
      <c r="J59" s="7"/>
    </row>
    <row r="60" spans="1:10" s="37" customFormat="1" ht="22.5" customHeight="1">
      <c r="A60" s="7">
        <v>23</v>
      </c>
      <c r="B60" s="18" t="s">
        <v>2351</v>
      </c>
      <c r="C60" s="7" t="s">
        <v>1462</v>
      </c>
      <c r="D60" s="18" t="s">
        <v>457</v>
      </c>
      <c r="E60" s="52">
        <v>158</v>
      </c>
      <c r="F60" s="28">
        <v>22</v>
      </c>
      <c r="G60" s="28"/>
      <c r="H60" s="28">
        <v>10.56</v>
      </c>
      <c r="I60" s="28">
        <v>2.64</v>
      </c>
      <c r="J60" s="7"/>
    </row>
    <row r="61" spans="1:10" s="37" customFormat="1" ht="22.5" customHeight="1">
      <c r="A61" s="7">
        <v>24</v>
      </c>
      <c r="B61" s="18" t="s">
        <v>1283</v>
      </c>
      <c r="C61" s="7" t="s">
        <v>1462</v>
      </c>
      <c r="D61" s="18" t="s">
        <v>457</v>
      </c>
      <c r="E61" s="52">
        <v>237</v>
      </c>
      <c r="F61" s="28">
        <v>19</v>
      </c>
      <c r="G61" s="28"/>
      <c r="H61" s="28">
        <v>9.12</v>
      </c>
      <c r="I61" s="28">
        <v>2.28</v>
      </c>
      <c r="J61" s="7"/>
    </row>
    <row r="62" spans="1:10" s="37" customFormat="1" ht="22.5" customHeight="1">
      <c r="A62" s="7">
        <v>25</v>
      </c>
      <c r="B62" s="18" t="s">
        <v>1284</v>
      </c>
      <c r="C62" s="7" t="s">
        <v>1462</v>
      </c>
      <c r="D62" s="18" t="s">
        <v>457</v>
      </c>
      <c r="E62" s="52">
        <v>107</v>
      </c>
      <c r="F62" s="28">
        <v>26</v>
      </c>
      <c r="G62" s="28"/>
      <c r="H62" s="28">
        <v>12.48</v>
      </c>
      <c r="I62" s="28">
        <v>3.12</v>
      </c>
      <c r="J62" s="7"/>
    </row>
    <row r="63" spans="1:10" s="37" customFormat="1" ht="22.5" customHeight="1">
      <c r="A63" s="7">
        <v>26</v>
      </c>
      <c r="B63" s="18" t="s">
        <v>1285</v>
      </c>
      <c r="C63" s="7" t="s">
        <v>1462</v>
      </c>
      <c r="D63" s="18" t="s">
        <v>457</v>
      </c>
      <c r="E63" s="52">
        <v>144</v>
      </c>
      <c r="F63" s="28">
        <v>11.5</v>
      </c>
      <c r="G63" s="28"/>
      <c r="H63" s="28">
        <v>6.44</v>
      </c>
      <c r="I63" s="28">
        <v>1.61</v>
      </c>
      <c r="J63" s="7"/>
    </row>
    <row r="64" spans="1:10" s="37" customFormat="1" ht="22.5" customHeight="1">
      <c r="A64" s="7">
        <v>27</v>
      </c>
      <c r="B64" s="18" t="s">
        <v>1405</v>
      </c>
      <c r="C64" s="7" t="s">
        <v>1462</v>
      </c>
      <c r="D64" s="18" t="s">
        <v>458</v>
      </c>
      <c r="E64" s="52">
        <v>346</v>
      </c>
      <c r="F64" s="28">
        <v>21</v>
      </c>
      <c r="G64" s="28"/>
      <c r="H64" s="28">
        <v>10.08</v>
      </c>
      <c r="I64" s="28">
        <v>2.52</v>
      </c>
      <c r="J64" s="7"/>
    </row>
    <row r="65" spans="1:10" s="37" customFormat="1" ht="23.25" customHeight="1">
      <c r="A65" s="7">
        <v>28</v>
      </c>
      <c r="B65" s="18" t="s">
        <v>1406</v>
      </c>
      <c r="C65" s="7" t="s">
        <v>1462</v>
      </c>
      <c r="D65" s="18" t="s">
        <v>458</v>
      </c>
      <c r="E65" s="52">
        <v>170</v>
      </c>
      <c r="F65" s="28">
        <v>28</v>
      </c>
      <c r="G65" s="28"/>
      <c r="H65" s="28">
        <v>13.44</v>
      </c>
      <c r="I65" s="28">
        <v>3.36</v>
      </c>
      <c r="J65" s="7"/>
    </row>
    <row r="66" spans="1:10" s="37" customFormat="1" ht="23.25" customHeight="1">
      <c r="A66" s="7">
        <v>29</v>
      </c>
      <c r="B66" s="18" t="s">
        <v>1408</v>
      </c>
      <c r="C66" s="7" t="s">
        <v>1462</v>
      </c>
      <c r="D66" s="18" t="s">
        <v>458</v>
      </c>
      <c r="E66" s="52">
        <v>1241</v>
      </c>
      <c r="F66" s="28">
        <v>15</v>
      </c>
      <c r="G66" s="28"/>
      <c r="H66" s="28">
        <v>7.2</v>
      </c>
      <c r="I66" s="28">
        <v>1.8</v>
      </c>
      <c r="J66" s="7"/>
    </row>
    <row r="67" spans="1:10" s="37" customFormat="1" ht="23.25" customHeight="1">
      <c r="A67" s="7">
        <v>30</v>
      </c>
      <c r="B67" s="18" t="s">
        <v>1409</v>
      </c>
      <c r="C67" s="7" t="s">
        <v>1462</v>
      </c>
      <c r="D67" s="18" t="s">
        <v>458</v>
      </c>
      <c r="E67" s="52">
        <v>950</v>
      </c>
      <c r="F67" s="28">
        <v>23</v>
      </c>
      <c r="G67" s="28"/>
      <c r="H67" s="28">
        <v>11.04</v>
      </c>
      <c r="I67" s="28">
        <v>2.76</v>
      </c>
      <c r="J67" s="7"/>
    </row>
    <row r="68" spans="1:10" s="37" customFormat="1" ht="23.25" customHeight="1">
      <c r="A68" s="7">
        <v>31</v>
      </c>
      <c r="B68" s="18" t="s">
        <v>1412</v>
      </c>
      <c r="C68" s="7" t="s">
        <v>1462</v>
      </c>
      <c r="D68" s="18" t="s">
        <v>458</v>
      </c>
      <c r="E68" s="52">
        <v>950</v>
      </c>
      <c r="F68" s="28">
        <v>17</v>
      </c>
      <c r="G68" s="28"/>
      <c r="H68" s="28">
        <v>9.52</v>
      </c>
      <c r="I68" s="28">
        <v>2.38</v>
      </c>
      <c r="J68" s="7"/>
    </row>
    <row r="69" spans="1:10" s="37" customFormat="1" ht="23.25" customHeight="1">
      <c r="A69" s="7">
        <v>32</v>
      </c>
      <c r="B69" s="18" t="s">
        <v>3076</v>
      </c>
      <c r="C69" s="7" t="s">
        <v>1462</v>
      </c>
      <c r="D69" s="18" t="s">
        <v>458</v>
      </c>
      <c r="E69" s="52">
        <v>310</v>
      </c>
      <c r="F69" s="28">
        <v>19</v>
      </c>
      <c r="G69" s="28"/>
      <c r="H69" s="28">
        <v>10.64</v>
      </c>
      <c r="I69" s="28">
        <v>2.66</v>
      </c>
      <c r="J69" s="7"/>
    </row>
    <row r="70" spans="1:10" s="37" customFormat="1" ht="25.5" customHeight="1">
      <c r="A70" s="7">
        <v>33</v>
      </c>
      <c r="B70" s="18" t="s">
        <v>1288</v>
      </c>
      <c r="C70" s="7" t="s">
        <v>1441</v>
      </c>
      <c r="D70" s="18" t="s">
        <v>1550</v>
      </c>
      <c r="E70" s="52">
        <v>2500</v>
      </c>
      <c r="F70" s="28">
        <v>28</v>
      </c>
      <c r="G70" s="28"/>
      <c r="H70" s="28">
        <f>F70*0.7</f>
        <v>19.599999999999998</v>
      </c>
      <c r="I70" s="28">
        <f>F70*0.3</f>
        <v>8.4</v>
      </c>
      <c r="J70" s="7"/>
    </row>
    <row r="71" spans="1:10" s="37" customFormat="1" ht="25.5" customHeight="1">
      <c r="A71" s="7">
        <v>34</v>
      </c>
      <c r="B71" s="18" t="s">
        <v>1289</v>
      </c>
      <c r="C71" s="7" t="s">
        <v>1441</v>
      </c>
      <c r="D71" s="18" t="s">
        <v>1550</v>
      </c>
      <c r="E71" s="52">
        <v>2800</v>
      </c>
      <c r="F71" s="28">
        <v>23</v>
      </c>
      <c r="G71" s="28"/>
      <c r="H71" s="28">
        <f>F71*0.7</f>
        <v>16.099999999999998</v>
      </c>
      <c r="I71" s="28">
        <f>F71*0.3</f>
        <v>6.8999999999999995</v>
      </c>
      <c r="J71" s="7"/>
    </row>
    <row r="72" spans="1:10" s="37" customFormat="1" ht="25.5" customHeight="1">
      <c r="A72" s="7">
        <v>35</v>
      </c>
      <c r="B72" s="18" t="s">
        <v>1290</v>
      </c>
      <c r="C72" s="7" t="s">
        <v>1441</v>
      </c>
      <c r="D72" s="18" t="s">
        <v>1550</v>
      </c>
      <c r="E72" s="52">
        <v>1100</v>
      </c>
      <c r="F72" s="28">
        <v>17</v>
      </c>
      <c r="G72" s="28"/>
      <c r="H72" s="28">
        <f>F72*0.7</f>
        <v>11.899999999999999</v>
      </c>
      <c r="I72" s="28">
        <f>F72*0.3</f>
        <v>5.1</v>
      </c>
      <c r="J72" s="7"/>
    </row>
    <row r="73" spans="1:10" s="37" customFormat="1" ht="25.5" customHeight="1">
      <c r="A73" s="7">
        <v>36</v>
      </c>
      <c r="B73" s="18" t="s">
        <v>1291</v>
      </c>
      <c r="C73" s="7" t="s">
        <v>1441</v>
      </c>
      <c r="D73" s="18" t="s">
        <v>1550</v>
      </c>
      <c r="E73" s="52">
        <v>1600</v>
      </c>
      <c r="F73" s="28">
        <v>15</v>
      </c>
      <c r="G73" s="28"/>
      <c r="H73" s="28">
        <f>F73*0.7</f>
        <v>10.5</v>
      </c>
      <c r="I73" s="28">
        <f>F73*0.3</f>
        <v>4.5</v>
      </c>
      <c r="J73" s="7"/>
    </row>
    <row r="74" spans="1:10" s="37" customFormat="1" ht="25.5" customHeight="1">
      <c r="A74" s="7">
        <v>37</v>
      </c>
      <c r="B74" s="18" t="s">
        <v>1292</v>
      </c>
      <c r="C74" s="7" t="s">
        <v>1441</v>
      </c>
      <c r="D74" s="18" t="s">
        <v>1550</v>
      </c>
      <c r="E74" s="52">
        <v>1300</v>
      </c>
      <c r="F74" s="28">
        <v>18</v>
      </c>
      <c r="G74" s="28"/>
      <c r="H74" s="28">
        <v>10.08</v>
      </c>
      <c r="I74" s="28">
        <v>2.52</v>
      </c>
      <c r="J74" s="7"/>
    </row>
    <row r="75" spans="1:10" s="37" customFormat="1" ht="25.5" customHeight="1">
      <c r="A75" s="7">
        <v>38</v>
      </c>
      <c r="B75" s="18" t="s">
        <v>1293</v>
      </c>
      <c r="C75" s="7" t="s">
        <v>1441</v>
      </c>
      <c r="D75" s="18" t="s">
        <v>1550</v>
      </c>
      <c r="E75" s="52">
        <v>1300</v>
      </c>
      <c r="F75" s="28">
        <v>11</v>
      </c>
      <c r="G75" s="28"/>
      <c r="H75" s="28">
        <v>6.16</v>
      </c>
      <c r="I75" s="28">
        <v>1.54</v>
      </c>
      <c r="J75" s="7"/>
    </row>
    <row r="76" spans="1:10" s="37" customFormat="1" ht="25.5" customHeight="1">
      <c r="A76" s="7">
        <v>39</v>
      </c>
      <c r="B76" s="18" t="s">
        <v>1294</v>
      </c>
      <c r="C76" s="7" t="s">
        <v>1441</v>
      </c>
      <c r="D76" s="18" t="s">
        <v>1550</v>
      </c>
      <c r="E76" s="52">
        <v>1100</v>
      </c>
      <c r="F76" s="28">
        <v>13</v>
      </c>
      <c r="G76" s="28"/>
      <c r="H76" s="28">
        <v>7.28</v>
      </c>
      <c r="I76" s="28">
        <v>1.82</v>
      </c>
      <c r="J76" s="7"/>
    </row>
    <row r="77" spans="1:10" s="37" customFormat="1" ht="25.5" customHeight="1">
      <c r="A77" s="7">
        <v>40</v>
      </c>
      <c r="B77" s="18" t="s">
        <v>1295</v>
      </c>
      <c r="C77" s="7" t="s">
        <v>1441</v>
      </c>
      <c r="D77" s="18" t="s">
        <v>1550</v>
      </c>
      <c r="E77" s="52">
        <v>1200</v>
      </c>
      <c r="F77" s="28">
        <v>23</v>
      </c>
      <c r="G77" s="28"/>
      <c r="H77" s="28">
        <v>13.8</v>
      </c>
      <c r="I77" s="28">
        <v>9.2</v>
      </c>
      <c r="J77" s="7"/>
    </row>
    <row r="78" spans="1:10" s="37" customFormat="1" ht="25.5" customHeight="1">
      <c r="A78" s="7">
        <v>41</v>
      </c>
      <c r="B78" s="18" t="s">
        <v>1296</v>
      </c>
      <c r="C78" s="7" t="s">
        <v>1462</v>
      </c>
      <c r="D78" s="18" t="s">
        <v>1550</v>
      </c>
      <c r="E78" s="52">
        <v>2770</v>
      </c>
      <c r="F78" s="28">
        <v>22</v>
      </c>
      <c r="G78" s="28"/>
      <c r="H78" s="28">
        <v>13.2</v>
      </c>
      <c r="I78" s="28">
        <v>8.8</v>
      </c>
      <c r="J78" s="7"/>
    </row>
    <row r="79" spans="1:10" s="37" customFormat="1" ht="23.25" customHeight="1">
      <c r="A79" s="7">
        <v>42</v>
      </c>
      <c r="B79" s="18" t="s">
        <v>1298</v>
      </c>
      <c r="C79" s="7" t="s">
        <v>1441</v>
      </c>
      <c r="D79" s="18" t="s">
        <v>487</v>
      </c>
      <c r="E79" s="116">
        <v>1385</v>
      </c>
      <c r="F79" s="117">
        <v>54</v>
      </c>
      <c r="G79" s="28"/>
      <c r="H79" s="28">
        <v>32.4</v>
      </c>
      <c r="I79" s="28">
        <v>21.6</v>
      </c>
      <c r="J79" s="7"/>
    </row>
    <row r="80" spans="1:10" s="37" customFormat="1" ht="23.25" customHeight="1">
      <c r="A80" s="7">
        <v>43</v>
      </c>
      <c r="B80" s="18" t="s">
        <v>1299</v>
      </c>
      <c r="C80" s="7" t="s">
        <v>1441</v>
      </c>
      <c r="D80" s="18" t="s">
        <v>487</v>
      </c>
      <c r="E80" s="116">
        <v>2800</v>
      </c>
      <c r="F80" s="117">
        <v>34</v>
      </c>
      <c r="G80" s="28"/>
      <c r="H80" s="28">
        <v>16.32</v>
      </c>
      <c r="I80" s="28">
        <v>4.08</v>
      </c>
      <c r="J80" s="7"/>
    </row>
    <row r="81" spans="1:10" s="37" customFormat="1" ht="23.25" customHeight="1">
      <c r="A81" s="7">
        <v>44</v>
      </c>
      <c r="B81" s="18" t="s">
        <v>1301</v>
      </c>
      <c r="C81" s="7" t="s">
        <v>1441</v>
      </c>
      <c r="D81" s="18" t="s">
        <v>487</v>
      </c>
      <c r="E81" s="116">
        <v>2617</v>
      </c>
      <c r="F81" s="117">
        <v>28</v>
      </c>
      <c r="G81" s="28"/>
      <c r="H81" s="28">
        <v>13.44</v>
      </c>
      <c r="I81" s="28">
        <v>3.36</v>
      </c>
      <c r="J81" s="7"/>
    </row>
    <row r="82" spans="1:10" s="37" customFormat="1" ht="23.25" customHeight="1">
      <c r="A82" s="7">
        <v>45</v>
      </c>
      <c r="B82" s="18" t="s">
        <v>1302</v>
      </c>
      <c r="C82" s="7" t="s">
        <v>1441</v>
      </c>
      <c r="D82" s="18" t="s">
        <v>487</v>
      </c>
      <c r="E82" s="116">
        <v>676</v>
      </c>
      <c r="F82" s="117">
        <v>29</v>
      </c>
      <c r="G82" s="28"/>
      <c r="H82" s="28">
        <v>17.4</v>
      </c>
      <c r="I82" s="28">
        <v>11.6</v>
      </c>
      <c r="J82" s="7"/>
    </row>
    <row r="83" spans="1:10" s="37" customFormat="1" ht="23.25" customHeight="1">
      <c r="A83" s="7">
        <v>46</v>
      </c>
      <c r="B83" s="18" t="s">
        <v>1303</v>
      </c>
      <c r="C83" s="7" t="s">
        <v>1441</v>
      </c>
      <c r="D83" s="18" t="s">
        <v>487</v>
      </c>
      <c r="E83" s="116">
        <v>856</v>
      </c>
      <c r="F83" s="117">
        <v>28</v>
      </c>
      <c r="G83" s="28"/>
      <c r="H83" s="28">
        <v>16.8</v>
      </c>
      <c r="I83" s="28">
        <v>11.2</v>
      </c>
      <c r="J83" s="7"/>
    </row>
    <row r="84" spans="1:10" s="37" customFormat="1" ht="23.25" customHeight="1">
      <c r="A84" s="7">
        <v>47</v>
      </c>
      <c r="B84" s="18" t="s">
        <v>1304</v>
      </c>
      <c r="C84" s="7" t="s">
        <v>1441</v>
      </c>
      <c r="D84" s="18" t="s">
        <v>487</v>
      </c>
      <c r="E84" s="116">
        <v>996</v>
      </c>
      <c r="F84" s="117">
        <v>19.92</v>
      </c>
      <c r="G84" s="28"/>
      <c r="H84" s="28">
        <v>11.1552</v>
      </c>
      <c r="I84" s="28">
        <v>2.7888</v>
      </c>
      <c r="J84" s="7"/>
    </row>
    <row r="85" spans="1:10" s="37" customFormat="1" ht="23.25" customHeight="1">
      <c r="A85" s="7">
        <v>48</v>
      </c>
      <c r="B85" s="18" t="s">
        <v>1305</v>
      </c>
      <c r="C85" s="7" t="s">
        <v>1441</v>
      </c>
      <c r="D85" s="18" t="s">
        <v>487</v>
      </c>
      <c r="E85" s="116">
        <v>2199</v>
      </c>
      <c r="F85" s="117">
        <v>24</v>
      </c>
      <c r="G85" s="28"/>
      <c r="H85" s="28">
        <v>11.52</v>
      </c>
      <c r="I85" s="28">
        <v>2.88</v>
      </c>
      <c r="J85" s="7"/>
    </row>
    <row r="86" spans="1:10" s="37" customFormat="1" ht="23.25" customHeight="1">
      <c r="A86" s="7">
        <v>49</v>
      </c>
      <c r="B86" s="18" t="s">
        <v>1306</v>
      </c>
      <c r="C86" s="7" t="s">
        <v>1441</v>
      </c>
      <c r="D86" s="18" t="s">
        <v>487</v>
      </c>
      <c r="E86" s="116">
        <v>2077</v>
      </c>
      <c r="F86" s="117">
        <v>35</v>
      </c>
      <c r="G86" s="28"/>
      <c r="H86" s="28">
        <v>16.8</v>
      </c>
      <c r="I86" s="28">
        <v>4.2</v>
      </c>
      <c r="J86" s="7"/>
    </row>
    <row r="87" spans="1:10" s="37" customFormat="1" ht="23.25" customHeight="1">
      <c r="A87" s="7">
        <v>50</v>
      </c>
      <c r="B87" s="18" t="s">
        <v>1307</v>
      </c>
      <c r="C87" s="7" t="s">
        <v>1441</v>
      </c>
      <c r="D87" s="18" t="s">
        <v>487</v>
      </c>
      <c r="E87" s="116">
        <v>438</v>
      </c>
      <c r="F87" s="117">
        <v>24</v>
      </c>
      <c r="G87" s="28"/>
      <c r="H87" s="28">
        <v>11.52</v>
      </c>
      <c r="I87" s="28">
        <v>2.88</v>
      </c>
      <c r="J87" s="7"/>
    </row>
    <row r="88" spans="1:10" s="37" customFormat="1" ht="23.25" customHeight="1">
      <c r="A88" s="7">
        <v>51</v>
      </c>
      <c r="B88" s="18" t="s">
        <v>766</v>
      </c>
      <c r="C88" s="7" t="s">
        <v>1441</v>
      </c>
      <c r="D88" s="18" t="s">
        <v>487</v>
      </c>
      <c r="E88" s="116">
        <v>2585</v>
      </c>
      <c r="F88" s="117">
        <v>28</v>
      </c>
      <c r="G88" s="28"/>
      <c r="H88" s="28">
        <v>13.44</v>
      </c>
      <c r="I88" s="28">
        <v>3.36</v>
      </c>
      <c r="J88" s="7"/>
    </row>
    <row r="89" spans="1:10" s="37" customFormat="1" ht="23.25" customHeight="1">
      <c r="A89" s="7">
        <v>52</v>
      </c>
      <c r="B89" s="18" t="s">
        <v>767</v>
      </c>
      <c r="C89" s="7" t="s">
        <v>1441</v>
      </c>
      <c r="D89" s="18" t="s">
        <v>487</v>
      </c>
      <c r="E89" s="116">
        <v>1742</v>
      </c>
      <c r="F89" s="117">
        <v>34.84</v>
      </c>
      <c r="G89" s="28"/>
      <c r="H89" s="28">
        <v>16.723200000000002</v>
      </c>
      <c r="I89" s="28">
        <v>4.1808000000000005</v>
      </c>
      <c r="J89" s="7"/>
    </row>
    <row r="90" spans="1:10" s="37" customFormat="1" ht="23.25" customHeight="1">
      <c r="A90" s="7">
        <v>53</v>
      </c>
      <c r="B90" s="18" t="s">
        <v>768</v>
      </c>
      <c r="C90" s="7" t="s">
        <v>1441</v>
      </c>
      <c r="D90" s="18" t="s">
        <v>487</v>
      </c>
      <c r="E90" s="116">
        <v>2167</v>
      </c>
      <c r="F90" s="117">
        <v>34</v>
      </c>
      <c r="G90" s="28"/>
      <c r="H90" s="28">
        <v>16.32</v>
      </c>
      <c r="I90" s="28">
        <v>4.08</v>
      </c>
      <c r="J90" s="7"/>
    </row>
    <row r="91" spans="1:10" s="39" customFormat="1" ht="24.75" customHeight="1">
      <c r="A91" s="177" t="s">
        <v>2352</v>
      </c>
      <c r="B91" s="167"/>
      <c r="C91" s="7"/>
      <c r="D91" s="56"/>
      <c r="E91" s="183">
        <f>SUM(E92:E96)</f>
        <v>19759</v>
      </c>
      <c r="F91" s="183">
        <f>SUM(F92:F96)</f>
        <v>284.17999999999995</v>
      </c>
      <c r="G91" s="183">
        <f>SUM(G92:G96)</f>
        <v>0</v>
      </c>
      <c r="H91" s="183">
        <f>SUM(H92:H96)</f>
        <v>139.2482</v>
      </c>
      <c r="I91" s="183">
        <f>SUM(I92:I96)</f>
        <v>59.67779999999999</v>
      </c>
      <c r="J91" s="7"/>
    </row>
    <row r="92" spans="1:10" s="37" customFormat="1" ht="27" customHeight="1">
      <c r="A92" s="7">
        <v>1</v>
      </c>
      <c r="B92" s="18" t="s">
        <v>1796</v>
      </c>
      <c r="C92" s="7" t="s">
        <v>1441</v>
      </c>
      <c r="D92" s="18" t="s">
        <v>169</v>
      </c>
      <c r="E92" s="52">
        <v>1720</v>
      </c>
      <c r="F92" s="28">
        <v>22.5</v>
      </c>
      <c r="G92" s="28"/>
      <c r="H92" s="28">
        <f>F92*0.49</f>
        <v>11.025</v>
      </c>
      <c r="I92" s="28">
        <f>F92*0.21</f>
        <v>4.725</v>
      </c>
      <c r="J92" s="7"/>
    </row>
    <row r="93" spans="1:10" s="100" customFormat="1" ht="25.5" customHeight="1">
      <c r="A93" s="7">
        <v>2</v>
      </c>
      <c r="B93" s="18" t="s">
        <v>2806</v>
      </c>
      <c r="C93" s="7" t="s">
        <v>1441</v>
      </c>
      <c r="D93" s="18" t="s">
        <v>752</v>
      </c>
      <c r="E93" s="52">
        <v>1590</v>
      </c>
      <c r="F93" s="28">
        <v>21.38</v>
      </c>
      <c r="G93" s="28"/>
      <c r="H93" s="28">
        <f>F93*0.49</f>
        <v>10.476199999999999</v>
      </c>
      <c r="I93" s="28">
        <f>F93*0.21</f>
        <v>4.4898</v>
      </c>
      <c r="J93" s="7"/>
    </row>
    <row r="94" spans="1:10" s="100" customFormat="1" ht="25.5" customHeight="1">
      <c r="A94" s="7">
        <v>3</v>
      </c>
      <c r="B94" s="18" t="s">
        <v>2805</v>
      </c>
      <c r="C94" s="7" t="s">
        <v>1441</v>
      </c>
      <c r="D94" s="18" t="s">
        <v>752</v>
      </c>
      <c r="E94" s="52">
        <v>2422</v>
      </c>
      <c r="F94" s="28">
        <v>29.63</v>
      </c>
      <c r="G94" s="28"/>
      <c r="H94" s="28">
        <f>F94*0.49</f>
        <v>14.518699999999999</v>
      </c>
      <c r="I94" s="28">
        <f>F94*0.21</f>
        <v>6.2223</v>
      </c>
      <c r="J94" s="7"/>
    </row>
    <row r="95" spans="1:10" s="39" customFormat="1" ht="54" customHeight="1">
      <c r="A95" s="7">
        <v>4</v>
      </c>
      <c r="B95" s="18" t="s">
        <v>2622</v>
      </c>
      <c r="C95" s="7" t="s">
        <v>1462</v>
      </c>
      <c r="D95" s="7" t="s">
        <v>2620</v>
      </c>
      <c r="E95" s="7">
        <v>4027</v>
      </c>
      <c r="F95" s="7">
        <v>130.67</v>
      </c>
      <c r="G95" s="7"/>
      <c r="H95" s="28">
        <f>F95*0.49</f>
        <v>64.02829999999999</v>
      </c>
      <c r="I95" s="28">
        <f>F95*0.21</f>
        <v>27.440699999999996</v>
      </c>
      <c r="J95" s="7" t="s">
        <v>2623</v>
      </c>
    </row>
    <row r="96" spans="1:10" s="37" customFormat="1" ht="25.5" customHeight="1">
      <c r="A96" s="7">
        <v>5</v>
      </c>
      <c r="B96" s="18" t="s">
        <v>1287</v>
      </c>
      <c r="C96" s="7" t="s">
        <v>1462</v>
      </c>
      <c r="D96" s="18" t="s">
        <v>1549</v>
      </c>
      <c r="E96" s="52">
        <v>10000</v>
      </c>
      <c r="F96" s="28">
        <v>80</v>
      </c>
      <c r="G96" s="28"/>
      <c r="H96" s="28">
        <f>F96*0.49</f>
        <v>39.2</v>
      </c>
      <c r="I96" s="28">
        <f>F96*0.21</f>
        <v>16.8</v>
      </c>
      <c r="J96" s="7"/>
    </row>
  </sheetData>
  <sheetProtection/>
  <mergeCells count="11">
    <mergeCell ref="D2:D3"/>
    <mergeCell ref="A4:B4"/>
    <mergeCell ref="J2:J3"/>
    <mergeCell ref="A1:J1"/>
    <mergeCell ref="E2:E3"/>
    <mergeCell ref="H2:I2"/>
    <mergeCell ref="F2:F3"/>
    <mergeCell ref="G2:G3"/>
    <mergeCell ref="A2:A3"/>
    <mergeCell ref="B2:B3"/>
    <mergeCell ref="C2:C3"/>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19.xml><?xml version="1.0" encoding="utf-8"?>
<worksheet xmlns="http://schemas.openxmlformats.org/spreadsheetml/2006/main" xmlns:r="http://schemas.openxmlformats.org/officeDocument/2006/relationships">
  <dimension ref="A1:L9"/>
  <sheetViews>
    <sheetView zoomScalePageLayoutView="0" workbookViewId="0" topLeftCell="A1">
      <pane xSplit="3" ySplit="2" topLeftCell="D3" activePane="bottomRight" state="frozen"/>
      <selection pane="topLeft" activeCell="F96" sqref="F96"/>
      <selection pane="topRight" activeCell="F96" sqref="F96"/>
      <selection pane="bottomLeft" activeCell="F96" sqref="F96"/>
      <selection pane="bottomRight" activeCell="G6" sqref="G6"/>
    </sheetView>
  </sheetViews>
  <sheetFormatPr defaultColWidth="9.00390625" defaultRowHeight="14.25"/>
  <cols>
    <col min="1" max="1" width="3.75390625" style="40" customWidth="1"/>
    <col min="2" max="2" width="11.625" style="40" customWidth="1"/>
    <col min="3" max="3" width="7.25390625" style="40" customWidth="1"/>
    <col min="4" max="5" width="6.875" style="40" customWidth="1"/>
    <col min="6" max="6" width="5.50390625" style="40" customWidth="1"/>
    <col min="7" max="7" width="28.50390625" style="40" customWidth="1"/>
    <col min="8" max="8" width="14.875" style="40" customWidth="1"/>
    <col min="9" max="11" width="9.00390625" style="40" customWidth="1"/>
    <col min="12" max="12" width="9.625" style="40" customWidth="1"/>
    <col min="13" max="16384" width="9.00390625" style="40" customWidth="1"/>
  </cols>
  <sheetData>
    <row r="1" spans="1:12" ht="41.25" customHeight="1">
      <c r="A1" s="1" t="s">
        <v>915</v>
      </c>
      <c r="B1" s="1"/>
      <c r="C1" s="1"/>
      <c r="D1" s="1"/>
      <c r="E1" s="1"/>
      <c r="F1" s="1"/>
      <c r="G1" s="1"/>
      <c r="H1" s="1"/>
      <c r="I1" s="1"/>
      <c r="J1" s="1"/>
      <c r="K1" s="1"/>
      <c r="L1" s="1"/>
    </row>
    <row r="2" spans="1:12" s="119" customFormat="1" ht="45" customHeight="1">
      <c r="A2" s="7" t="s">
        <v>1907</v>
      </c>
      <c r="B2" s="7" t="s">
        <v>1916</v>
      </c>
      <c r="C2" s="7" t="s">
        <v>1909</v>
      </c>
      <c r="D2" s="7" t="s">
        <v>1920</v>
      </c>
      <c r="E2" s="7" t="s">
        <v>1921</v>
      </c>
      <c r="F2" s="7" t="s">
        <v>1917</v>
      </c>
      <c r="G2" s="7" t="s">
        <v>1919</v>
      </c>
      <c r="H2" s="7" t="s">
        <v>1911</v>
      </c>
      <c r="I2" s="7" t="s">
        <v>1912</v>
      </c>
      <c r="J2" s="7" t="s">
        <v>707</v>
      </c>
      <c r="K2" s="7" t="s">
        <v>330</v>
      </c>
      <c r="L2" s="7" t="s">
        <v>1915</v>
      </c>
    </row>
    <row r="3" spans="1:12" s="122" customFormat="1" ht="27.75" customHeight="1">
      <c r="A3" s="185" t="s">
        <v>2897</v>
      </c>
      <c r="B3" s="109"/>
      <c r="C3" s="109"/>
      <c r="D3" s="109"/>
      <c r="E3" s="109"/>
      <c r="F3" s="109"/>
      <c r="G3" s="109"/>
      <c r="H3" s="109"/>
      <c r="I3" s="109">
        <f>SUM(I4,I8)</f>
        <v>78</v>
      </c>
      <c r="J3" s="109"/>
      <c r="K3" s="109">
        <f>SUM(K4,K8)</f>
        <v>78</v>
      </c>
      <c r="L3" s="167"/>
    </row>
    <row r="4" spans="1:12" s="122" customFormat="1" ht="28.5" customHeight="1">
      <c r="A4" s="185" t="s">
        <v>1590</v>
      </c>
      <c r="B4" s="109"/>
      <c r="C4" s="109"/>
      <c r="D4" s="109"/>
      <c r="E4" s="109"/>
      <c r="F4" s="109"/>
      <c r="G4" s="109"/>
      <c r="H4" s="109"/>
      <c r="I4" s="109">
        <f>SUM(I5:I7)</f>
        <v>58</v>
      </c>
      <c r="J4" s="109"/>
      <c r="K4" s="109">
        <f>SUM(K5:K7)</f>
        <v>58</v>
      </c>
      <c r="L4" s="167"/>
    </row>
    <row r="5" spans="1:12" s="37" customFormat="1" ht="39.75" customHeight="1">
      <c r="A5" s="7">
        <v>1</v>
      </c>
      <c r="B5" s="7" t="s">
        <v>2353</v>
      </c>
      <c r="C5" s="7" t="s">
        <v>733</v>
      </c>
      <c r="D5" s="7" t="s">
        <v>743</v>
      </c>
      <c r="E5" s="7" t="s">
        <v>907</v>
      </c>
      <c r="F5" s="7" t="s">
        <v>1462</v>
      </c>
      <c r="G5" s="7" t="s">
        <v>2354</v>
      </c>
      <c r="H5" s="7"/>
      <c r="I5" s="7">
        <v>46</v>
      </c>
      <c r="J5" s="7"/>
      <c r="K5" s="7">
        <v>46</v>
      </c>
      <c r="L5" s="72"/>
    </row>
    <row r="6" spans="1:12" s="37" customFormat="1" ht="77.25" customHeight="1">
      <c r="A6" s="7">
        <v>2</v>
      </c>
      <c r="B6" s="7" t="s">
        <v>2355</v>
      </c>
      <c r="C6" s="7" t="s">
        <v>3073</v>
      </c>
      <c r="D6" s="7" t="s">
        <v>743</v>
      </c>
      <c r="E6" s="7" t="s">
        <v>743</v>
      </c>
      <c r="F6" s="7" t="s">
        <v>1441</v>
      </c>
      <c r="G6" s="44" t="s">
        <v>2549</v>
      </c>
      <c r="H6" s="7" t="s">
        <v>3071</v>
      </c>
      <c r="I6" s="7">
        <v>3</v>
      </c>
      <c r="J6" s="7"/>
      <c r="K6" s="7">
        <v>3</v>
      </c>
      <c r="L6" s="44"/>
    </row>
    <row r="7" spans="1:12" s="37" customFormat="1" ht="81" customHeight="1">
      <c r="A7" s="7">
        <v>3</v>
      </c>
      <c r="B7" s="7" t="s">
        <v>2550</v>
      </c>
      <c r="C7" s="7" t="s">
        <v>3073</v>
      </c>
      <c r="D7" s="7" t="s">
        <v>743</v>
      </c>
      <c r="E7" s="7" t="s">
        <v>743</v>
      </c>
      <c r="F7" s="7" t="s">
        <v>1441</v>
      </c>
      <c r="G7" s="44" t="s">
        <v>668</v>
      </c>
      <c r="H7" s="7"/>
      <c r="I7" s="7">
        <v>9</v>
      </c>
      <c r="J7" s="7"/>
      <c r="K7" s="7">
        <v>9</v>
      </c>
      <c r="L7" s="44"/>
    </row>
    <row r="8" spans="1:12" s="127" customFormat="1" ht="32.25" customHeight="1">
      <c r="A8" s="185" t="s">
        <v>669</v>
      </c>
      <c r="B8" s="109"/>
      <c r="C8" s="109"/>
      <c r="D8" s="109"/>
      <c r="E8" s="109"/>
      <c r="F8" s="109"/>
      <c r="G8" s="109"/>
      <c r="H8" s="109"/>
      <c r="I8" s="109">
        <f>I9</f>
        <v>20</v>
      </c>
      <c r="J8" s="109"/>
      <c r="K8" s="109">
        <f>K9</f>
        <v>20</v>
      </c>
      <c r="L8" s="146"/>
    </row>
    <row r="9" spans="1:12" s="37" customFormat="1" ht="53.25" customHeight="1">
      <c r="A9" s="7">
        <v>1</v>
      </c>
      <c r="B9" s="7" t="s">
        <v>2033</v>
      </c>
      <c r="C9" s="7" t="s">
        <v>1799</v>
      </c>
      <c r="D9" s="7" t="s">
        <v>743</v>
      </c>
      <c r="E9" s="7" t="s">
        <v>2034</v>
      </c>
      <c r="F9" s="7" t="s">
        <v>744</v>
      </c>
      <c r="G9" s="7" t="s">
        <v>727</v>
      </c>
      <c r="H9" s="7" t="s">
        <v>670</v>
      </c>
      <c r="I9" s="7">
        <v>20</v>
      </c>
      <c r="J9" s="7"/>
      <c r="K9" s="7">
        <v>20</v>
      </c>
      <c r="L9" s="7"/>
    </row>
  </sheetData>
  <sheetProtection/>
  <mergeCells count="1">
    <mergeCell ref="A1:L1"/>
  </mergeCells>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dimension ref="A1:L95"/>
  <sheetViews>
    <sheetView zoomScalePageLayoutView="0" workbookViewId="0" topLeftCell="A1">
      <pane xSplit="1" ySplit="2" topLeftCell="B3" activePane="bottomRight" state="frozen"/>
      <selection pane="topLeft" activeCell="F96" sqref="F96"/>
      <selection pane="topRight" activeCell="F96" sqref="F96"/>
      <selection pane="bottomLeft" activeCell="F96" sqref="F96"/>
      <selection pane="bottomRight" activeCell="H5" sqref="H5:H6"/>
    </sheetView>
  </sheetViews>
  <sheetFormatPr defaultColWidth="9.00390625" defaultRowHeight="14.25"/>
  <cols>
    <col min="1" max="1" width="4.375" style="40" customWidth="1"/>
    <col min="2" max="2" width="24.875" style="40" customWidth="1"/>
    <col min="3" max="3" width="6.50390625" style="40" customWidth="1"/>
    <col min="4" max="4" width="7.125" style="40" customWidth="1"/>
    <col min="5" max="5" width="7.75390625" style="40" customWidth="1"/>
    <col min="6" max="6" width="27.00390625" style="40" customWidth="1"/>
    <col min="7" max="7" width="8.625" style="40" customWidth="1"/>
    <col min="8" max="8" width="8.75390625" style="141" customWidth="1"/>
    <col min="9" max="9" width="6.375" style="141" customWidth="1"/>
    <col min="10" max="10" width="8.875" style="141" customWidth="1"/>
    <col min="11" max="11" width="9.375" style="40" customWidth="1"/>
    <col min="12" max="16384" width="9.00390625" style="40" customWidth="1"/>
  </cols>
  <sheetData>
    <row r="1" spans="1:11" ht="32.25" customHeight="1">
      <c r="A1" s="202" t="s">
        <v>1624</v>
      </c>
      <c r="B1" s="202"/>
      <c r="C1" s="202"/>
      <c r="D1" s="202"/>
      <c r="E1" s="202"/>
      <c r="F1" s="202"/>
      <c r="G1" s="202"/>
      <c r="H1" s="202"/>
      <c r="I1" s="202"/>
      <c r="J1" s="202"/>
      <c r="K1" s="202"/>
    </row>
    <row r="2" spans="1:11" ht="42.75" customHeight="1">
      <c r="A2" s="7" t="s">
        <v>1907</v>
      </c>
      <c r="B2" s="7" t="s">
        <v>1916</v>
      </c>
      <c r="C2" s="7" t="s">
        <v>3062</v>
      </c>
      <c r="D2" s="7" t="s">
        <v>1917</v>
      </c>
      <c r="E2" s="7" t="s">
        <v>1883</v>
      </c>
      <c r="F2" s="7" t="s">
        <v>841</v>
      </c>
      <c r="G2" s="7" t="s">
        <v>1911</v>
      </c>
      <c r="H2" s="28" t="s">
        <v>708</v>
      </c>
      <c r="I2" s="28" t="s">
        <v>709</v>
      </c>
      <c r="J2" s="28" t="s">
        <v>1914</v>
      </c>
      <c r="K2" s="7" t="s">
        <v>1915</v>
      </c>
    </row>
    <row r="3" spans="1:11" s="127" customFormat="1" ht="24.75" customHeight="1">
      <c r="A3" s="195" t="s">
        <v>1369</v>
      </c>
      <c r="B3" s="197"/>
      <c r="C3" s="109"/>
      <c r="D3" s="109"/>
      <c r="E3" s="109"/>
      <c r="F3" s="109"/>
      <c r="G3" s="109"/>
      <c r="H3" s="126">
        <f>SUM(H4,H7,H41,H79)</f>
        <v>2830.87</v>
      </c>
      <c r="I3" s="126">
        <f>SUM(I4,I7,I41,I79)</f>
        <v>6.62</v>
      </c>
      <c r="J3" s="126">
        <f>SUM(J4,J7,J41,J79)</f>
        <v>2497.8</v>
      </c>
      <c r="K3" s="109"/>
    </row>
    <row r="4" spans="1:11" s="127" customFormat="1" ht="24" customHeight="1">
      <c r="A4" s="195" t="s">
        <v>1673</v>
      </c>
      <c r="B4" s="197"/>
      <c r="C4" s="109"/>
      <c r="D4" s="109"/>
      <c r="E4" s="109"/>
      <c r="F4" s="109"/>
      <c r="G4" s="109"/>
      <c r="H4" s="126">
        <f>SUM(H5:H6)</f>
        <v>54.620000000000005</v>
      </c>
      <c r="I4" s="126">
        <f>SUM(I5:I6)</f>
        <v>6.62</v>
      </c>
      <c r="J4" s="126">
        <f>SUM(J5:J6)</f>
        <v>48</v>
      </c>
      <c r="K4" s="109"/>
    </row>
    <row r="5" spans="1:11" ht="27.75" customHeight="1">
      <c r="A5" s="7">
        <v>1</v>
      </c>
      <c r="B5" s="20" t="s">
        <v>174</v>
      </c>
      <c r="C5" s="74" t="s">
        <v>734</v>
      </c>
      <c r="D5" s="7" t="s">
        <v>1462</v>
      </c>
      <c r="E5" s="7"/>
      <c r="F5" s="7" t="s">
        <v>1884</v>
      </c>
      <c r="G5" s="7"/>
      <c r="H5" s="28">
        <v>29.1</v>
      </c>
      <c r="I5" s="28">
        <v>3.1</v>
      </c>
      <c r="J5" s="28">
        <v>26</v>
      </c>
      <c r="K5" s="7"/>
    </row>
    <row r="6" spans="1:11" ht="24.75" customHeight="1">
      <c r="A6" s="7">
        <v>2</v>
      </c>
      <c r="B6" s="42" t="s">
        <v>427</v>
      </c>
      <c r="C6" s="7" t="s">
        <v>1837</v>
      </c>
      <c r="D6" s="43" t="s">
        <v>486</v>
      </c>
      <c r="E6" s="7"/>
      <c r="F6" s="7" t="s">
        <v>460</v>
      </c>
      <c r="G6" s="42" t="s">
        <v>464</v>
      </c>
      <c r="H6" s="7">
        <v>25.52</v>
      </c>
      <c r="I6" s="7">
        <v>3.52</v>
      </c>
      <c r="J6" s="7">
        <v>22</v>
      </c>
      <c r="K6" s="7"/>
    </row>
    <row r="7" spans="1:11" s="122" customFormat="1" ht="24.75" customHeight="1">
      <c r="A7" s="195" t="s">
        <v>1370</v>
      </c>
      <c r="B7" s="197"/>
      <c r="C7" s="109"/>
      <c r="D7" s="109"/>
      <c r="E7" s="109"/>
      <c r="F7" s="109"/>
      <c r="G7" s="109"/>
      <c r="H7" s="126">
        <f>SUM(H8:H40)</f>
        <v>860.8399999999999</v>
      </c>
      <c r="I7" s="126">
        <f>SUM(I8:I40)</f>
        <v>0</v>
      </c>
      <c r="J7" s="126">
        <f>SUM(J8:J40)</f>
        <v>860.8399999999999</v>
      </c>
      <c r="K7" s="109"/>
    </row>
    <row r="8" spans="1:11" ht="27.75" customHeight="1">
      <c r="A8" s="7">
        <v>1</v>
      </c>
      <c r="B8" s="76" t="s">
        <v>2726</v>
      </c>
      <c r="C8" s="77" t="s">
        <v>736</v>
      </c>
      <c r="D8" s="7" t="s">
        <v>1462</v>
      </c>
      <c r="E8" s="7"/>
      <c r="F8" s="7" t="s">
        <v>1884</v>
      </c>
      <c r="G8" s="7"/>
      <c r="H8" s="78">
        <v>24</v>
      </c>
      <c r="I8" s="28"/>
      <c r="J8" s="78">
        <v>24</v>
      </c>
      <c r="K8" s="7"/>
    </row>
    <row r="9" spans="1:11" ht="27.75" customHeight="1">
      <c r="A9" s="7">
        <v>2</v>
      </c>
      <c r="B9" s="76" t="s">
        <v>2869</v>
      </c>
      <c r="C9" s="77" t="s">
        <v>736</v>
      </c>
      <c r="D9" s="7" t="s">
        <v>1462</v>
      </c>
      <c r="E9" s="7"/>
      <c r="F9" s="7" t="s">
        <v>1884</v>
      </c>
      <c r="G9" s="7"/>
      <c r="H9" s="78">
        <v>11.24</v>
      </c>
      <c r="I9" s="28"/>
      <c r="J9" s="78">
        <v>11.24</v>
      </c>
      <c r="K9" s="7"/>
    </row>
    <row r="10" spans="1:11" ht="27.75" customHeight="1">
      <c r="A10" s="7">
        <v>3</v>
      </c>
      <c r="B10" s="76" t="s">
        <v>2870</v>
      </c>
      <c r="C10" s="77" t="s">
        <v>736</v>
      </c>
      <c r="D10" s="7" t="s">
        <v>1462</v>
      </c>
      <c r="E10" s="7"/>
      <c r="F10" s="7" t="s">
        <v>1884</v>
      </c>
      <c r="G10" s="7"/>
      <c r="H10" s="78">
        <v>19</v>
      </c>
      <c r="I10" s="28"/>
      <c r="J10" s="78">
        <v>19</v>
      </c>
      <c r="K10" s="7"/>
    </row>
    <row r="11" spans="1:11" ht="27.75" customHeight="1">
      <c r="A11" s="7">
        <v>4</v>
      </c>
      <c r="B11" s="7" t="s">
        <v>428</v>
      </c>
      <c r="C11" s="7" t="s">
        <v>911</v>
      </c>
      <c r="D11" s="7" t="s">
        <v>745</v>
      </c>
      <c r="E11" s="7" t="s">
        <v>1444</v>
      </c>
      <c r="F11" s="7" t="s">
        <v>1445</v>
      </c>
      <c r="G11" s="7" t="s">
        <v>543</v>
      </c>
      <c r="H11" s="28">
        <v>28</v>
      </c>
      <c r="I11" s="28"/>
      <c r="J11" s="28">
        <v>28</v>
      </c>
      <c r="K11" s="7"/>
    </row>
    <row r="12" spans="1:11" ht="27.75" customHeight="1">
      <c r="A12" s="7">
        <v>5</v>
      </c>
      <c r="B12" s="20" t="s">
        <v>1885</v>
      </c>
      <c r="C12" s="74" t="s">
        <v>736</v>
      </c>
      <c r="D12" s="7" t="s">
        <v>1462</v>
      </c>
      <c r="E12" s="7" t="s">
        <v>1444</v>
      </c>
      <c r="F12" s="7" t="s">
        <v>1895</v>
      </c>
      <c r="G12" s="7"/>
      <c r="H12" s="28">
        <v>29</v>
      </c>
      <c r="I12" s="28"/>
      <c r="J12" s="28">
        <v>29</v>
      </c>
      <c r="K12" s="7"/>
    </row>
    <row r="13" spans="1:11" ht="27.75" customHeight="1">
      <c r="A13" s="7">
        <v>6</v>
      </c>
      <c r="B13" s="7" t="s">
        <v>3083</v>
      </c>
      <c r="C13" s="7" t="s">
        <v>2516</v>
      </c>
      <c r="D13" s="7" t="s">
        <v>2001</v>
      </c>
      <c r="E13" s="7"/>
      <c r="F13" s="7" t="s">
        <v>1828</v>
      </c>
      <c r="G13" s="7"/>
      <c r="H13" s="28">
        <v>23.5</v>
      </c>
      <c r="I13" s="28"/>
      <c r="J13" s="28">
        <v>23.5</v>
      </c>
      <c r="K13" s="7"/>
    </row>
    <row r="14" spans="1:11" ht="24.75" customHeight="1">
      <c r="A14" s="7">
        <v>7</v>
      </c>
      <c r="B14" s="42" t="s">
        <v>1507</v>
      </c>
      <c r="C14" s="7" t="s">
        <v>253</v>
      </c>
      <c r="D14" s="43" t="s">
        <v>486</v>
      </c>
      <c r="E14" s="7"/>
      <c r="F14" s="7" t="s">
        <v>462</v>
      </c>
      <c r="G14" s="42" t="s">
        <v>1829</v>
      </c>
      <c r="H14" s="42">
        <v>27.3</v>
      </c>
      <c r="I14" s="42"/>
      <c r="J14" s="42">
        <v>27.3</v>
      </c>
      <c r="K14" s="7"/>
    </row>
    <row r="15" spans="1:11" ht="27.75" customHeight="1">
      <c r="A15" s="7">
        <v>8</v>
      </c>
      <c r="B15" s="7" t="s">
        <v>2727</v>
      </c>
      <c r="C15" s="7" t="s">
        <v>1867</v>
      </c>
      <c r="D15" s="43" t="s">
        <v>486</v>
      </c>
      <c r="E15" s="7"/>
      <c r="F15" s="7" t="s">
        <v>179</v>
      </c>
      <c r="G15" s="7" t="s">
        <v>2728</v>
      </c>
      <c r="H15" s="28">
        <v>23</v>
      </c>
      <c r="I15" s="28"/>
      <c r="J15" s="28">
        <v>23</v>
      </c>
      <c r="K15" s="7"/>
    </row>
    <row r="16" spans="1:11" ht="27.75" customHeight="1">
      <c r="A16" s="7">
        <v>9</v>
      </c>
      <c r="B16" s="7" t="s">
        <v>1522</v>
      </c>
      <c r="C16" s="7" t="s">
        <v>254</v>
      </c>
      <c r="D16" s="43" t="s">
        <v>486</v>
      </c>
      <c r="E16" s="7"/>
      <c r="F16" s="7" t="s">
        <v>1523</v>
      </c>
      <c r="G16" s="7" t="s">
        <v>1524</v>
      </c>
      <c r="H16" s="28">
        <v>28</v>
      </c>
      <c r="I16" s="28"/>
      <c r="J16" s="28">
        <v>28</v>
      </c>
      <c r="K16" s="7"/>
    </row>
    <row r="17" spans="1:11" ht="27.75" customHeight="1">
      <c r="A17" s="7">
        <v>10</v>
      </c>
      <c r="B17" s="7" t="s">
        <v>2871</v>
      </c>
      <c r="C17" s="7" t="s">
        <v>1866</v>
      </c>
      <c r="D17" s="43" t="s">
        <v>486</v>
      </c>
      <c r="E17" s="7"/>
      <c r="F17" s="7" t="s">
        <v>1525</v>
      </c>
      <c r="G17" s="7" t="s">
        <v>1526</v>
      </c>
      <c r="H17" s="28">
        <v>28</v>
      </c>
      <c r="I17" s="28"/>
      <c r="J17" s="28">
        <v>28</v>
      </c>
      <c r="K17" s="7"/>
    </row>
    <row r="18" spans="1:11" ht="24">
      <c r="A18" s="7">
        <v>11</v>
      </c>
      <c r="B18" s="42" t="s">
        <v>2872</v>
      </c>
      <c r="C18" s="7" t="s">
        <v>248</v>
      </c>
      <c r="D18" s="43" t="s">
        <v>486</v>
      </c>
      <c r="E18" s="7"/>
      <c r="F18" s="7" t="s">
        <v>1527</v>
      </c>
      <c r="G18" s="42" t="s">
        <v>2664</v>
      </c>
      <c r="H18" s="42">
        <v>28</v>
      </c>
      <c r="I18" s="42"/>
      <c r="J18" s="42">
        <v>28</v>
      </c>
      <c r="K18" s="7"/>
    </row>
    <row r="19" spans="1:11" ht="24.75" customHeight="1">
      <c r="A19" s="7">
        <v>12</v>
      </c>
      <c r="B19" s="42" t="s">
        <v>1528</v>
      </c>
      <c r="C19" s="7" t="s">
        <v>246</v>
      </c>
      <c r="D19" s="43" t="s">
        <v>486</v>
      </c>
      <c r="E19" s="7"/>
      <c r="F19" s="7" t="s">
        <v>179</v>
      </c>
      <c r="G19" s="42" t="s">
        <v>1838</v>
      </c>
      <c r="H19" s="42">
        <v>29</v>
      </c>
      <c r="I19" s="42"/>
      <c r="J19" s="42">
        <v>29</v>
      </c>
      <c r="K19" s="7"/>
    </row>
    <row r="20" spans="1:11" ht="24.75" customHeight="1">
      <c r="A20" s="7">
        <v>13</v>
      </c>
      <c r="B20" s="42" t="s">
        <v>1529</v>
      </c>
      <c r="C20" s="7" t="s">
        <v>249</v>
      </c>
      <c r="D20" s="43" t="s">
        <v>486</v>
      </c>
      <c r="E20" s="7"/>
      <c r="F20" s="7" t="s">
        <v>1530</v>
      </c>
      <c r="G20" s="42" t="s">
        <v>1331</v>
      </c>
      <c r="H20" s="42">
        <v>29</v>
      </c>
      <c r="I20" s="42"/>
      <c r="J20" s="42">
        <v>29</v>
      </c>
      <c r="K20" s="7"/>
    </row>
    <row r="21" spans="1:11" ht="28.5" customHeight="1">
      <c r="A21" s="7">
        <v>14</v>
      </c>
      <c r="B21" s="20" t="s">
        <v>430</v>
      </c>
      <c r="C21" s="74" t="s">
        <v>340</v>
      </c>
      <c r="D21" s="7" t="s">
        <v>1462</v>
      </c>
      <c r="E21" s="7"/>
      <c r="F21" s="7" t="s">
        <v>1884</v>
      </c>
      <c r="G21" s="7"/>
      <c r="H21" s="28">
        <v>28</v>
      </c>
      <c r="I21" s="28"/>
      <c r="J21" s="28">
        <v>28</v>
      </c>
      <c r="K21" s="7"/>
    </row>
    <row r="22" spans="1:11" ht="28.5" customHeight="1">
      <c r="A22" s="7">
        <v>15</v>
      </c>
      <c r="B22" s="20" t="s">
        <v>2874</v>
      </c>
      <c r="C22" s="74" t="s">
        <v>2552</v>
      </c>
      <c r="D22" s="7" t="s">
        <v>1462</v>
      </c>
      <c r="E22" s="7"/>
      <c r="F22" s="7" t="s">
        <v>1884</v>
      </c>
      <c r="G22" s="7"/>
      <c r="H22" s="28">
        <v>28</v>
      </c>
      <c r="I22" s="28"/>
      <c r="J22" s="28">
        <v>28</v>
      </c>
      <c r="K22" s="7"/>
    </row>
    <row r="23" spans="1:11" s="73" customFormat="1" ht="36.75" customHeight="1">
      <c r="A23" s="7">
        <v>16</v>
      </c>
      <c r="B23" s="7" t="s">
        <v>1509</v>
      </c>
      <c r="C23" s="7" t="s">
        <v>725</v>
      </c>
      <c r="D23" s="44" t="s">
        <v>486</v>
      </c>
      <c r="E23" s="7" t="s">
        <v>3112</v>
      </c>
      <c r="F23" s="7" t="s">
        <v>2580</v>
      </c>
      <c r="G23" s="7" t="s">
        <v>2585</v>
      </c>
      <c r="H23" s="7">
        <v>28</v>
      </c>
      <c r="I23" s="7"/>
      <c r="J23" s="7">
        <v>28</v>
      </c>
      <c r="K23" s="7"/>
    </row>
    <row r="24" spans="1:11" s="73" customFormat="1" ht="30" customHeight="1">
      <c r="A24" s="7">
        <v>17</v>
      </c>
      <c r="B24" s="7" t="s">
        <v>538</v>
      </c>
      <c r="C24" s="7" t="s">
        <v>3117</v>
      </c>
      <c r="D24" s="7" t="s">
        <v>1462</v>
      </c>
      <c r="E24" s="7"/>
      <c r="F24" s="7" t="s">
        <v>539</v>
      </c>
      <c r="G24" s="7"/>
      <c r="H24" s="7">
        <v>29</v>
      </c>
      <c r="I24" s="7"/>
      <c r="J24" s="7">
        <v>29</v>
      </c>
      <c r="K24" s="7"/>
    </row>
    <row r="25" spans="1:11" s="73" customFormat="1" ht="29.25" customHeight="1">
      <c r="A25" s="7">
        <v>18</v>
      </c>
      <c r="B25" s="7" t="s">
        <v>540</v>
      </c>
      <c r="C25" s="7" t="s">
        <v>3117</v>
      </c>
      <c r="D25" s="7" t="s">
        <v>1462</v>
      </c>
      <c r="E25" s="7"/>
      <c r="F25" s="7" t="s">
        <v>539</v>
      </c>
      <c r="G25" s="7"/>
      <c r="H25" s="7">
        <v>29</v>
      </c>
      <c r="I25" s="7"/>
      <c r="J25" s="7">
        <v>29</v>
      </c>
      <c r="K25" s="7"/>
    </row>
    <row r="26" spans="1:11" ht="39.75" customHeight="1">
      <c r="A26" s="7">
        <v>19</v>
      </c>
      <c r="B26" s="20" t="s">
        <v>3085</v>
      </c>
      <c r="C26" s="74" t="s">
        <v>735</v>
      </c>
      <c r="D26" s="7" t="s">
        <v>1462</v>
      </c>
      <c r="E26" s="7"/>
      <c r="F26" s="7" t="s">
        <v>453</v>
      </c>
      <c r="G26" s="7"/>
      <c r="H26" s="28">
        <v>29</v>
      </c>
      <c r="I26" s="28"/>
      <c r="J26" s="28">
        <v>29</v>
      </c>
      <c r="K26" s="7"/>
    </row>
    <row r="27" spans="1:11" ht="24">
      <c r="A27" s="7">
        <v>20</v>
      </c>
      <c r="B27" s="20" t="s">
        <v>429</v>
      </c>
      <c r="C27" s="74" t="s">
        <v>737</v>
      </c>
      <c r="D27" s="7" t="s">
        <v>1462</v>
      </c>
      <c r="E27" s="7"/>
      <c r="F27" s="7" t="s">
        <v>450</v>
      </c>
      <c r="G27" s="7"/>
      <c r="H27" s="28">
        <v>28</v>
      </c>
      <c r="I27" s="28"/>
      <c r="J27" s="28">
        <v>28</v>
      </c>
      <c r="K27" s="7"/>
    </row>
    <row r="28" spans="1:11" ht="14.25">
      <c r="A28" s="7">
        <v>21</v>
      </c>
      <c r="B28" s="20" t="s">
        <v>2873</v>
      </c>
      <c r="C28" s="74" t="s">
        <v>1545</v>
      </c>
      <c r="D28" s="7" t="s">
        <v>1462</v>
      </c>
      <c r="E28" s="7"/>
      <c r="F28" s="7" t="s">
        <v>452</v>
      </c>
      <c r="G28" s="7"/>
      <c r="H28" s="28">
        <v>28</v>
      </c>
      <c r="I28" s="28"/>
      <c r="J28" s="28">
        <v>28</v>
      </c>
      <c r="K28" s="7"/>
    </row>
    <row r="29" spans="1:11" s="39" customFormat="1" ht="24.75" customHeight="1">
      <c r="A29" s="7">
        <v>22</v>
      </c>
      <c r="B29" s="7" t="s">
        <v>177</v>
      </c>
      <c r="C29" s="7" t="s">
        <v>888</v>
      </c>
      <c r="D29" s="7" t="s">
        <v>1462</v>
      </c>
      <c r="E29" s="7" t="s">
        <v>3112</v>
      </c>
      <c r="F29" s="7" t="s">
        <v>466</v>
      </c>
      <c r="G29" s="7" t="s">
        <v>3098</v>
      </c>
      <c r="H29" s="7">
        <v>21</v>
      </c>
      <c r="I29" s="7"/>
      <c r="J29" s="7">
        <v>21</v>
      </c>
      <c r="K29" s="7"/>
    </row>
    <row r="30" spans="1:11" s="39" customFormat="1" ht="24.75" customHeight="1">
      <c r="A30" s="7">
        <v>23</v>
      </c>
      <c r="B30" s="7" t="s">
        <v>3109</v>
      </c>
      <c r="C30" s="7" t="s">
        <v>1390</v>
      </c>
      <c r="D30" s="7" t="s">
        <v>1462</v>
      </c>
      <c r="E30" s="7" t="s">
        <v>3112</v>
      </c>
      <c r="F30" s="7" t="s">
        <v>467</v>
      </c>
      <c r="G30" s="7" t="s">
        <v>3100</v>
      </c>
      <c r="H30" s="7">
        <v>21</v>
      </c>
      <c r="I30" s="7"/>
      <c r="J30" s="7">
        <v>21</v>
      </c>
      <c r="K30" s="7"/>
    </row>
    <row r="31" spans="1:11" s="39" customFormat="1" ht="24.75" customHeight="1">
      <c r="A31" s="7">
        <v>24</v>
      </c>
      <c r="B31" s="20" t="s">
        <v>1508</v>
      </c>
      <c r="C31" s="7" t="s">
        <v>1840</v>
      </c>
      <c r="D31" s="7" t="s">
        <v>1462</v>
      </c>
      <c r="E31" s="7" t="s">
        <v>3112</v>
      </c>
      <c r="F31" s="7" t="s">
        <v>467</v>
      </c>
      <c r="G31" s="7" t="s">
        <v>3099</v>
      </c>
      <c r="H31" s="7">
        <v>25</v>
      </c>
      <c r="I31" s="7"/>
      <c r="J31" s="7">
        <v>25</v>
      </c>
      <c r="K31" s="7"/>
    </row>
    <row r="32" spans="1:11" ht="24">
      <c r="A32" s="7">
        <v>25</v>
      </c>
      <c r="B32" s="20" t="s">
        <v>1510</v>
      </c>
      <c r="C32" s="74" t="s">
        <v>740</v>
      </c>
      <c r="D32" s="7" t="s">
        <v>1462</v>
      </c>
      <c r="E32" s="7"/>
      <c r="F32" s="7" t="s">
        <v>1884</v>
      </c>
      <c r="G32" s="7"/>
      <c r="H32" s="28">
        <v>22</v>
      </c>
      <c r="I32" s="28"/>
      <c r="J32" s="28">
        <v>22</v>
      </c>
      <c r="K32" s="7"/>
    </row>
    <row r="33" spans="1:11" ht="47.25" customHeight="1">
      <c r="A33" s="7">
        <v>26</v>
      </c>
      <c r="B33" s="20" t="s">
        <v>3088</v>
      </c>
      <c r="C33" s="74" t="s">
        <v>740</v>
      </c>
      <c r="D33" s="7" t="s">
        <v>1462</v>
      </c>
      <c r="E33" s="7"/>
      <c r="F33" s="7" t="s">
        <v>449</v>
      </c>
      <c r="G33" s="7"/>
      <c r="H33" s="28">
        <v>28</v>
      </c>
      <c r="I33" s="28"/>
      <c r="J33" s="28">
        <v>28</v>
      </c>
      <c r="K33" s="7"/>
    </row>
    <row r="34" spans="1:11" ht="39.75" customHeight="1">
      <c r="A34" s="7">
        <v>27</v>
      </c>
      <c r="B34" s="20" t="s">
        <v>3090</v>
      </c>
      <c r="C34" s="74" t="s">
        <v>740</v>
      </c>
      <c r="D34" s="7" t="s">
        <v>1462</v>
      </c>
      <c r="E34" s="7"/>
      <c r="F34" s="7" t="s">
        <v>657</v>
      </c>
      <c r="G34" s="7"/>
      <c r="H34" s="28">
        <v>35</v>
      </c>
      <c r="I34" s="28"/>
      <c r="J34" s="28">
        <v>35</v>
      </c>
      <c r="K34" s="7"/>
    </row>
    <row r="35" spans="1:11" ht="40.5" customHeight="1">
      <c r="A35" s="7">
        <v>28</v>
      </c>
      <c r="B35" s="20" t="s">
        <v>3091</v>
      </c>
      <c r="C35" s="74" t="s">
        <v>1876</v>
      </c>
      <c r="D35" s="7" t="s">
        <v>1462</v>
      </c>
      <c r="E35" s="7"/>
      <c r="F35" s="7" t="s">
        <v>658</v>
      </c>
      <c r="G35" s="7"/>
      <c r="H35" s="28">
        <v>24</v>
      </c>
      <c r="I35" s="28"/>
      <c r="J35" s="28">
        <v>24</v>
      </c>
      <c r="K35" s="7"/>
    </row>
    <row r="36" spans="1:11" ht="24">
      <c r="A36" s="7">
        <v>29</v>
      </c>
      <c r="B36" s="20" t="s">
        <v>3052</v>
      </c>
      <c r="C36" s="74" t="s">
        <v>1876</v>
      </c>
      <c r="D36" s="7" t="s">
        <v>1462</v>
      </c>
      <c r="E36" s="7"/>
      <c r="F36" s="7" t="s">
        <v>1333</v>
      </c>
      <c r="G36" s="7"/>
      <c r="H36" s="28">
        <v>16</v>
      </c>
      <c r="I36" s="28"/>
      <c r="J36" s="28">
        <v>16</v>
      </c>
      <c r="K36" s="7"/>
    </row>
    <row r="37" spans="1:11" ht="26.25" customHeight="1">
      <c r="A37" s="7">
        <v>30</v>
      </c>
      <c r="B37" s="20" t="s">
        <v>173</v>
      </c>
      <c r="C37" s="74" t="s">
        <v>741</v>
      </c>
      <c r="D37" s="7" t="s">
        <v>1462</v>
      </c>
      <c r="E37" s="7"/>
      <c r="F37" s="7" t="s">
        <v>2571</v>
      </c>
      <c r="G37" s="7"/>
      <c r="H37" s="28">
        <v>29.8</v>
      </c>
      <c r="I37" s="28"/>
      <c r="J37" s="28">
        <v>29.8</v>
      </c>
      <c r="K37" s="7"/>
    </row>
    <row r="38" spans="1:11" ht="24">
      <c r="A38" s="7">
        <v>31</v>
      </c>
      <c r="B38" s="20" t="s">
        <v>2875</v>
      </c>
      <c r="C38" s="74" t="s">
        <v>741</v>
      </c>
      <c r="D38" s="7" t="s">
        <v>1462</v>
      </c>
      <c r="E38" s="7"/>
      <c r="F38" s="7" t="s">
        <v>1371</v>
      </c>
      <c r="G38" s="7"/>
      <c r="H38" s="28">
        <v>28</v>
      </c>
      <c r="I38" s="28"/>
      <c r="J38" s="28">
        <v>28</v>
      </c>
      <c r="K38" s="7"/>
    </row>
    <row r="39" spans="1:11" ht="30" customHeight="1">
      <c r="A39" s="7">
        <v>32</v>
      </c>
      <c r="B39" s="20" t="s">
        <v>8</v>
      </c>
      <c r="C39" s="74" t="s">
        <v>738</v>
      </c>
      <c r="D39" s="7" t="s">
        <v>1462</v>
      </c>
      <c r="E39" s="7"/>
      <c r="F39" s="7" t="s">
        <v>1336</v>
      </c>
      <c r="G39" s="7"/>
      <c r="H39" s="28">
        <v>28</v>
      </c>
      <c r="I39" s="28"/>
      <c r="J39" s="28">
        <v>28</v>
      </c>
      <c r="K39" s="7"/>
    </row>
    <row r="40" spans="1:11" ht="30.75" customHeight="1">
      <c r="A40" s="7">
        <v>33</v>
      </c>
      <c r="B40" s="20" t="s">
        <v>3061</v>
      </c>
      <c r="C40" s="74" t="s">
        <v>738</v>
      </c>
      <c r="D40" s="7" t="s">
        <v>1462</v>
      </c>
      <c r="E40" s="7"/>
      <c r="F40" s="7" t="s">
        <v>2570</v>
      </c>
      <c r="G40" s="7"/>
      <c r="H40" s="28">
        <v>29</v>
      </c>
      <c r="I40" s="28"/>
      <c r="J40" s="28">
        <v>29</v>
      </c>
      <c r="K40" s="7"/>
    </row>
    <row r="41" spans="1:11" s="122" customFormat="1" ht="21.75" customHeight="1">
      <c r="A41" s="200" t="s">
        <v>541</v>
      </c>
      <c r="B41" s="201"/>
      <c r="C41" s="109"/>
      <c r="D41" s="109"/>
      <c r="E41" s="109"/>
      <c r="F41" s="109"/>
      <c r="G41" s="109"/>
      <c r="H41" s="126">
        <f>SUM(H42:H78)</f>
        <v>1096.21</v>
      </c>
      <c r="I41" s="126"/>
      <c r="J41" s="126">
        <f>SUM(J42:J78)</f>
        <v>1033.21</v>
      </c>
      <c r="K41" s="109"/>
    </row>
    <row r="42" spans="1:11" ht="27.75" customHeight="1">
      <c r="A42" s="7">
        <v>1</v>
      </c>
      <c r="B42" s="76" t="s">
        <v>9</v>
      </c>
      <c r="C42" s="77" t="s">
        <v>736</v>
      </c>
      <c r="D42" s="7" t="s">
        <v>1462</v>
      </c>
      <c r="E42" s="7"/>
      <c r="F42" s="7" t="s">
        <v>1884</v>
      </c>
      <c r="G42" s="7"/>
      <c r="H42" s="78">
        <v>20.08</v>
      </c>
      <c r="I42" s="28"/>
      <c r="J42" s="78">
        <v>20.08</v>
      </c>
      <c r="K42" s="7"/>
    </row>
    <row r="43" spans="1:11" ht="27.75" customHeight="1">
      <c r="A43" s="7">
        <v>2</v>
      </c>
      <c r="B43" s="7" t="s">
        <v>1886</v>
      </c>
      <c r="C43" s="7" t="s">
        <v>910</v>
      </c>
      <c r="D43" s="44" t="s">
        <v>486</v>
      </c>
      <c r="E43" s="7" t="s">
        <v>1444</v>
      </c>
      <c r="F43" s="7" t="s">
        <v>1445</v>
      </c>
      <c r="G43" s="44" t="s">
        <v>1825</v>
      </c>
      <c r="H43" s="28">
        <v>26.1</v>
      </c>
      <c r="I43" s="28"/>
      <c r="J43" s="28">
        <v>26.1</v>
      </c>
      <c r="K43" s="7"/>
    </row>
    <row r="44" spans="1:11" ht="27.75" customHeight="1">
      <c r="A44" s="7">
        <v>3</v>
      </c>
      <c r="B44" s="7" t="s">
        <v>1887</v>
      </c>
      <c r="C44" s="7" t="s">
        <v>723</v>
      </c>
      <c r="D44" s="44" t="s">
        <v>486</v>
      </c>
      <c r="E44" s="7" t="s">
        <v>1444</v>
      </c>
      <c r="F44" s="7" t="s">
        <v>1445</v>
      </c>
      <c r="G44" s="44" t="s">
        <v>1826</v>
      </c>
      <c r="H44" s="28">
        <v>36</v>
      </c>
      <c r="I44" s="28"/>
      <c r="J44" s="28">
        <v>36</v>
      </c>
      <c r="K44" s="7"/>
    </row>
    <row r="45" spans="1:11" ht="27.75" customHeight="1">
      <c r="A45" s="7">
        <v>4</v>
      </c>
      <c r="B45" s="7" t="s">
        <v>1889</v>
      </c>
      <c r="C45" s="7" t="s">
        <v>908</v>
      </c>
      <c r="D45" s="44" t="s">
        <v>486</v>
      </c>
      <c r="E45" s="7" t="s">
        <v>1444</v>
      </c>
      <c r="F45" s="7" t="s">
        <v>1445</v>
      </c>
      <c r="G45" s="44" t="s">
        <v>1827</v>
      </c>
      <c r="H45" s="28">
        <v>31.5</v>
      </c>
      <c r="I45" s="28"/>
      <c r="J45" s="28">
        <v>31.5</v>
      </c>
      <c r="K45" s="7"/>
    </row>
    <row r="46" spans="1:11" ht="24.75" customHeight="1">
      <c r="A46" s="7">
        <v>5</v>
      </c>
      <c r="B46" s="42" t="s">
        <v>1531</v>
      </c>
      <c r="C46" s="7" t="s">
        <v>1869</v>
      </c>
      <c r="D46" s="43" t="s">
        <v>486</v>
      </c>
      <c r="E46" s="7"/>
      <c r="F46" s="7" t="s">
        <v>462</v>
      </c>
      <c r="G46" s="42" t="s">
        <v>1830</v>
      </c>
      <c r="H46" s="42">
        <v>13</v>
      </c>
      <c r="I46" s="42"/>
      <c r="J46" s="42">
        <v>13</v>
      </c>
      <c r="K46" s="7"/>
    </row>
    <row r="47" spans="1:11" ht="24.75" customHeight="1">
      <c r="A47" s="7">
        <v>6</v>
      </c>
      <c r="B47" s="42" t="s">
        <v>10</v>
      </c>
      <c r="C47" s="7" t="s">
        <v>892</v>
      </c>
      <c r="D47" s="7" t="s">
        <v>1462</v>
      </c>
      <c r="E47" s="7"/>
      <c r="F47" s="7" t="s">
        <v>1884</v>
      </c>
      <c r="G47" s="42"/>
      <c r="H47" s="42">
        <v>29</v>
      </c>
      <c r="I47" s="42"/>
      <c r="J47" s="42">
        <v>29</v>
      </c>
      <c r="K47" s="7"/>
    </row>
    <row r="48" spans="1:11" ht="39" customHeight="1">
      <c r="A48" s="7">
        <v>7</v>
      </c>
      <c r="B48" s="20" t="s">
        <v>54</v>
      </c>
      <c r="C48" s="74" t="s">
        <v>735</v>
      </c>
      <c r="D48" s="7" t="s">
        <v>1462</v>
      </c>
      <c r="E48" s="7"/>
      <c r="F48" s="7" t="s">
        <v>1532</v>
      </c>
      <c r="G48" s="7"/>
      <c r="H48" s="28">
        <v>30</v>
      </c>
      <c r="I48" s="28"/>
      <c r="J48" s="28">
        <v>30</v>
      </c>
      <c r="K48" s="7"/>
    </row>
    <row r="49" spans="1:11" ht="42" customHeight="1">
      <c r="A49" s="7">
        <v>8</v>
      </c>
      <c r="B49" s="20" t="s">
        <v>3086</v>
      </c>
      <c r="C49" s="74" t="s">
        <v>735</v>
      </c>
      <c r="D49" s="7" t="s">
        <v>1462</v>
      </c>
      <c r="E49" s="7"/>
      <c r="F49" s="7" t="s">
        <v>1881</v>
      </c>
      <c r="G49" s="7"/>
      <c r="H49" s="28">
        <v>30</v>
      </c>
      <c r="I49" s="28"/>
      <c r="J49" s="28">
        <v>30</v>
      </c>
      <c r="K49" s="7"/>
    </row>
    <row r="50" spans="1:11" ht="42.75" customHeight="1">
      <c r="A50" s="7">
        <v>9</v>
      </c>
      <c r="B50" s="20" t="s">
        <v>3087</v>
      </c>
      <c r="C50" s="74" t="s">
        <v>735</v>
      </c>
      <c r="D50" s="7" t="s">
        <v>1462</v>
      </c>
      <c r="E50" s="7"/>
      <c r="F50" s="7" t="s">
        <v>1882</v>
      </c>
      <c r="G50" s="7"/>
      <c r="H50" s="28">
        <v>30</v>
      </c>
      <c r="I50" s="28"/>
      <c r="J50" s="28">
        <v>30</v>
      </c>
      <c r="K50" s="7"/>
    </row>
    <row r="51" spans="1:11" ht="23.25" customHeight="1">
      <c r="A51" s="7">
        <v>10</v>
      </c>
      <c r="B51" s="20" t="s">
        <v>3084</v>
      </c>
      <c r="C51" s="74" t="s">
        <v>1545</v>
      </c>
      <c r="D51" s="7" t="s">
        <v>1462</v>
      </c>
      <c r="E51" s="7"/>
      <c r="F51" s="7" t="s">
        <v>451</v>
      </c>
      <c r="G51" s="7"/>
      <c r="H51" s="28">
        <v>29</v>
      </c>
      <c r="I51" s="28"/>
      <c r="J51" s="28">
        <v>29</v>
      </c>
      <c r="K51" s="7"/>
    </row>
    <row r="52" spans="1:11" s="37" customFormat="1" ht="27" customHeight="1">
      <c r="A52" s="7">
        <v>11</v>
      </c>
      <c r="B52" s="7" t="s">
        <v>2646</v>
      </c>
      <c r="C52" s="7" t="s">
        <v>468</v>
      </c>
      <c r="D52" s="7" t="s">
        <v>1462</v>
      </c>
      <c r="E52" s="7" t="s">
        <v>1839</v>
      </c>
      <c r="F52" s="7" t="s">
        <v>2645</v>
      </c>
      <c r="G52" s="7" t="s">
        <v>2647</v>
      </c>
      <c r="H52" s="7">
        <v>36.16</v>
      </c>
      <c r="I52" s="7"/>
      <c r="J52" s="7">
        <v>36.16</v>
      </c>
      <c r="K52" s="7"/>
    </row>
    <row r="53" spans="1:11" s="37" customFormat="1" ht="27" customHeight="1">
      <c r="A53" s="7">
        <v>12</v>
      </c>
      <c r="B53" s="7" t="s">
        <v>3105</v>
      </c>
      <c r="C53" s="7" t="s">
        <v>1390</v>
      </c>
      <c r="D53" s="7" t="s">
        <v>1462</v>
      </c>
      <c r="E53" s="7" t="s">
        <v>1841</v>
      </c>
      <c r="F53" s="7" t="s">
        <v>465</v>
      </c>
      <c r="G53" s="7" t="s">
        <v>464</v>
      </c>
      <c r="H53" s="7">
        <v>28</v>
      </c>
      <c r="I53" s="7"/>
      <c r="J53" s="7">
        <v>28</v>
      </c>
      <c r="K53" s="7"/>
    </row>
    <row r="54" spans="1:11" s="37" customFormat="1" ht="27" customHeight="1">
      <c r="A54" s="7">
        <v>13</v>
      </c>
      <c r="B54" s="7" t="s">
        <v>3106</v>
      </c>
      <c r="C54" s="7" t="s">
        <v>1842</v>
      </c>
      <c r="D54" s="7" t="s">
        <v>1462</v>
      </c>
      <c r="E54" s="7" t="s">
        <v>1841</v>
      </c>
      <c r="F54" s="7" t="s">
        <v>465</v>
      </c>
      <c r="G54" s="7" t="s">
        <v>3097</v>
      </c>
      <c r="H54" s="7">
        <v>23.07</v>
      </c>
      <c r="I54" s="7"/>
      <c r="J54" s="7">
        <v>23.07</v>
      </c>
      <c r="K54" s="7"/>
    </row>
    <row r="55" spans="1:11" s="39" customFormat="1" ht="38.25" customHeight="1">
      <c r="A55" s="7">
        <v>14</v>
      </c>
      <c r="B55" s="7" t="s">
        <v>1533</v>
      </c>
      <c r="C55" s="7" t="s">
        <v>1843</v>
      </c>
      <c r="D55" s="7" t="s">
        <v>1462</v>
      </c>
      <c r="E55" s="7" t="s">
        <v>1841</v>
      </c>
      <c r="F55" s="7" t="s">
        <v>1534</v>
      </c>
      <c r="G55" s="7" t="s">
        <v>463</v>
      </c>
      <c r="H55" s="7">
        <v>28</v>
      </c>
      <c r="I55" s="7"/>
      <c r="J55" s="7">
        <v>28</v>
      </c>
      <c r="K55" s="7"/>
    </row>
    <row r="56" spans="1:11" s="39" customFormat="1" ht="24.75" customHeight="1">
      <c r="A56" s="7">
        <v>15</v>
      </c>
      <c r="B56" s="20" t="s">
        <v>3110</v>
      </c>
      <c r="C56" s="7" t="s">
        <v>1390</v>
      </c>
      <c r="D56" s="7" t="s">
        <v>1462</v>
      </c>
      <c r="E56" s="7" t="s">
        <v>3112</v>
      </c>
      <c r="F56" s="7" t="s">
        <v>1535</v>
      </c>
      <c r="G56" s="7" t="s">
        <v>3101</v>
      </c>
      <c r="H56" s="7">
        <v>29.3</v>
      </c>
      <c r="I56" s="7"/>
      <c r="J56" s="7">
        <v>29.3</v>
      </c>
      <c r="K56" s="7"/>
    </row>
    <row r="57" spans="1:11" s="39" customFormat="1" ht="24.75" customHeight="1">
      <c r="A57" s="7">
        <v>16</v>
      </c>
      <c r="B57" s="20" t="s">
        <v>1844</v>
      </c>
      <c r="C57" s="7" t="s">
        <v>1390</v>
      </c>
      <c r="D57" s="7" t="s">
        <v>1462</v>
      </c>
      <c r="E57" s="7" t="s">
        <v>3112</v>
      </c>
      <c r="F57" s="7" t="s">
        <v>1536</v>
      </c>
      <c r="G57" s="7" t="s">
        <v>1360</v>
      </c>
      <c r="H57" s="7">
        <v>29.8</v>
      </c>
      <c r="I57" s="7"/>
      <c r="J57" s="7">
        <v>29.8</v>
      </c>
      <c r="K57" s="7"/>
    </row>
    <row r="58" spans="1:11" s="39" customFormat="1" ht="24.75" customHeight="1">
      <c r="A58" s="7">
        <v>17</v>
      </c>
      <c r="B58" s="7" t="s">
        <v>2036</v>
      </c>
      <c r="C58" s="7" t="s">
        <v>1390</v>
      </c>
      <c r="D58" s="7" t="s">
        <v>1462</v>
      </c>
      <c r="E58" s="7" t="s">
        <v>3112</v>
      </c>
      <c r="F58" s="7" t="s">
        <v>466</v>
      </c>
      <c r="G58" s="7"/>
      <c r="H58" s="7">
        <v>14</v>
      </c>
      <c r="I58" s="7"/>
      <c r="J58" s="7">
        <v>14</v>
      </c>
      <c r="K58" s="7"/>
    </row>
    <row r="59" spans="1:11" s="39" customFormat="1" ht="24">
      <c r="A59" s="7">
        <v>18</v>
      </c>
      <c r="B59" s="7" t="s">
        <v>2037</v>
      </c>
      <c r="C59" s="7" t="s">
        <v>468</v>
      </c>
      <c r="D59" s="7" t="s">
        <v>1462</v>
      </c>
      <c r="E59" s="7" t="s">
        <v>3112</v>
      </c>
      <c r="F59" s="7" t="s">
        <v>466</v>
      </c>
      <c r="G59" s="7"/>
      <c r="H59" s="7">
        <v>34</v>
      </c>
      <c r="I59" s="7"/>
      <c r="J59" s="7">
        <v>34</v>
      </c>
      <c r="K59" s="7"/>
    </row>
    <row r="60" spans="1:11" s="39" customFormat="1" ht="24">
      <c r="A60" s="7">
        <v>19</v>
      </c>
      <c r="B60" s="7" t="s">
        <v>3108</v>
      </c>
      <c r="C60" s="7" t="s">
        <v>468</v>
      </c>
      <c r="D60" s="7" t="s">
        <v>1462</v>
      </c>
      <c r="E60" s="7" t="s">
        <v>3112</v>
      </c>
      <c r="F60" s="7" t="s">
        <v>466</v>
      </c>
      <c r="G60" s="7" t="s">
        <v>842</v>
      </c>
      <c r="H60" s="7">
        <v>13</v>
      </c>
      <c r="I60" s="7"/>
      <c r="J60" s="7">
        <v>13</v>
      </c>
      <c r="K60" s="7"/>
    </row>
    <row r="61" spans="1:11" s="39" customFormat="1" ht="24.75" customHeight="1">
      <c r="A61" s="7">
        <v>20</v>
      </c>
      <c r="B61" s="20" t="s">
        <v>1537</v>
      </c>
      <c r="C61" s="7" t="s">
        <v>888</v>
      </c>
      <c r="D61" s="7" t="s">
        <v>1462</v>
      </c>
      <c r="E61" s="7" t="s">
        <v>3112</v>
      </c>
      <c r="F61" s="7" t="s">
        <v>1538</v>
      </c>
      <c r="G61" s="7" t="s">
        <v>1332</v>
      </c>
      <c r="H61" s="7">
        <v>29</v>
      </c>
      <c r="I61" s="7"/>
      <c r="J61" s="7">
        <v>29</v>
      </c>
      <c r="K61" s="7"/>
    </row>
    <row r="62" spans="1:11" s="39" customFormat="1" ht="24.75" customHeight="1">
      <c r="A62" s="7">
        <v>21</v>
      </c>
      <c r="B62" s="7" t="s">
        <v>447</v>
      </c>
      <c r="C62" s="7" t="s">
        <v>185</v>
      </c>
      <c r="D62" s="7" t="s">
        <v>1462</v>
      </c>
      <c r="E62" s="7" t="s">
        <v>3112</v>
      </c>
      <c r="F62" s="7" t="s">
        <v>466</v>
      </c>
      <c r="G62" s="7" t="s">
        <v>3103</v>
      </c>
      <c r="H62" s="7">
        <v>15</v>
      </c>
      <c r="I62" s="7"/>
      <c r="J62" s="7">
        <v>15</v>
      </c>
      <c r="K62" s="7"/>
    </row>
    <row r="63" spans="1:11" s="39" customFormat="1" ht="24.75" customHeight="1">
      <c r="A63" s="7">
        <v>22</v>
      </c>
      <c r="B63" s="7" t="s">
        <v>448</v>
      </c>
      <c r="C63" s="7" t="s">
        <v>185</v>
      </c>
      <c r="D63" s="7" t="s">
        <v>1462</v>
      </c>
      <c r="E63" s="7" t="s">
        <v>3112</v>
      </c>
      <c r="F63" s="7" t="s">
        <v>466</v>
      </c>
      <c r="G63" s="7" t="s">
        <v>1360</v>
      </c>
      <c r="H63" s="7">
        <v>15</v>
      </c>
      <c r="I63" s="7"/>
      <c r="J63" s="7">
        <v>15</v>
      </c>
      <c r="K63" s="7"/>
    </row>
    <row r="64" spans="1:11" ht="24">
      <c r="A64" s="7">
        <v>23</v>
      </c>
      <c r="B64" s="20" t="s">
        <v>1539</v>
      </c>
      <c r="C64" s="74" t="s">
        <v>740</v>
      </c>
      <c r="D64" s="7" t="s">
        <v>1462</v>
      </c>
      <c r="E64" s="7"/>
      <c r="F64" s="7" t="s">
        <v>1884</v>
      </c>
      <c r="G64" s="7"/>
      <c r="H64" s="28">
        <v>16</v>
      </c>
      <c r="I64" s="28"/>
      <c r="J64" s="28">
        <v>16</v>
      </c>
      <c r="K64" s="7"/>
    </row>
    <row r="65" spans="1:11" ht="31.5" customHeight="1">
      <c r="A65" s="7">
        <v>24</v>
      </c>
      <c r="B65" s="20" t="s">
        <v>3089</v>
      </c>
      <c r="C65" s="74" t="s">
        <v>1876</v>
      </c>
      <c r="D65" s="7" t="s">
        <v>1462</v>
      </c>
      <c r="E65" s="7"/>
      <c r="F65" s="7" t="s">
        <v>1845</v>
      </c>
      <c r="G65" s="7"/>
      <c r="H65" s="28">
        <v>16</v>
      </c>
      <c r="I65" s="28"/>
      <c r="J65" s="28">
        <v>16</v>
      </c>
      <c r="K65" s="7"/>
    </row>
    <row r="66" spans="1:11" ht="38.25" customHeight="1">
      <c r="A66" s="7">
        <v>25</v>
      </c>
      <c r="B66" s="20" t="s">
        <v>3092</v>
      </c>
      <c r="C66" s="74" t="s">
        <v>740</v>
      </c>
      <c r="D66" s="7" t="s">
        <v>1462</v>
      </c>
      <c r="E66" s="7"/>
      <c r="F66" s="7" t="s">
        <v>659</v>
      </c>
      <c r="G66" s="7"/>
      <c r="H66" s="28">
        <v>27</v>
      </c>
      <c r="I66" s="28"/>
      <c r="J66" s="28">
        <v>27</v>
      </c>
      <c r="K66" s="7"/>
    </row>
    <row r="67" spans="1:11" ht="31.5" customHeight="1">
      <c r="A67" s="7">
        <v>26</v>
      </c>
      <c r="B67" s="20" t="s">
        <v>3093</v>
      </c>
      <c r="C67" s="74" t="s">
        <v>740</v>
      </c>
      <c r="D67" s="7" t="s">
        <v>1462</v>
      </c>
      <c r="E67" s="7"/>
      <c r="F67" s="7" t="s">
        <v>660</v>
      </c>
      <c r="G67" s="7"/>
      <c r="H67" s="28">
        <v>13.5</v>
      </c>
      <c r="I67" s="28"/>
      <c r="J67" s="28">
        <v>13.5</v>
      </c>
      <c r="K67" s="7"/>
    </row>
    <row r="68" spans="1:11" ht="28.5" customHeight="1">
      <c r="A68" s="7">
        <v>27</v>
      </c>
      <c r="B68" s="20" t="s">
        <v>3094</v>
      </c>
      <c r="C68" s="74" t="s">
        <v>1876</v>
      </c>
      <c r="D68" s="7" t="s">
        <v>1462</v>
      </c>
      <c r="E68" s="7"/>
      <c r="F68" s="7" t="s">
        <v>661</v>
      </c>
      <c r="G68" s="7"/>
      <c r="H68" s="28">
        <v>18.5</v>
      </c>
      <c r="I68" s="28"/>
      <c r="J68" s="28">
        <v>18.5</v>
      </c>
      <c r="K68" s="7"/>
    </row>
    <row r="69" spans="1:11" ht="32.25" customHeight="1">
      <c r="A69" s="7">
        <v>28</v>
      </c>
      <c r="B69" s="20" t="s">
        <v>3095</v>
      </c>
      <c r="C69" s="74" t="s">
        <v>1876</v>
      </c>
      <c r="D69" s="7" t="s">
        <v>1462</v>
      </c>
      <c r="E69" s="7"/>
      <c r="F69" s="7" t="s">
        <v>662</v>
      </c>
      <c r="G69" s="7"/>
      <c r="H69" s="28">
        <v>29</v>
      </c>
      <c r="I69" s="28"/>
      <c r="J69" s="28">
        <v>29</v>
      </c>
      <c r="K69" s="7"/>
    </row>
    <row r="70" spans="1:11" ht="41.25" customHeight="1">
      <c r="A70" s="7">
        <v>29</v>
      </c>
      <c r="B70" s="20" t="s">
        <v>3051</v>
      </c>
      <c r="C70" s="74" t="s">
        <v>1876</v>
      </c>
      <c r="D70" s="7" t="s">
        <v>1462</v>
      </c>
      <c r="E70" s="7"/>
      <c r="F70" s="7" t="s">
        <v>663</v>
      </c>
      <c r="G70" s="7"/>
      <c r="H70" s="28">
        <v>29</v>
      </c>
      <c r="I70" s="28"/>
      <c r="J70" s="28">
        <v>29</v>
      </c>
      <c r="K70" s="7"/>
    </row>
    <row r="71" spans="1:11" ht="24">
      <c r="A71" s="7">
        <v>30</v>
      </c>
      <c r="B71" s="20" t="s">
        <v>55</v>
      </c>
      <c r="C71" s="74" t="s">
        <v>1876</v>
      </c>
      <c r="D71" s="7" t="s">
        <v>1462</v>
      </c>
      <c r="E71" s="7"/>
      <c r="F71" s="7" t="s">
        <v>664</v>
      </c>
      <c r="G71" s="7"/>
      <c r="H71" s="28">
        <v>24</v>
      </c>
      <c r="I71" s="28"/>
      <c r="J71" s="28">
        <v>24</v>
      </c>
      <c r="K71" s="7"/>
    </row>
    <row r="72" spans="1:12" s="39" customFormat="1" ht="36">
      <c r="A72" s="7">
        <v>31</v>
      </c>
      <c r="B72" s="7" t="s">
        <v>3053</v>
      </c>
      <c r="C72" s="7" t="s">
        <v>1446</v>
      </c>
      <c r="D72" s="7" t="s">
        <v>1462</v>
      </c>
      <c r="E72" s="7"/>
      <c r="F72" s="7" t="s">
        <v>3054</v>
      </c>
      <c r="G72" s="7" t="s">
        <v>3055</v>
      </c>
      <c r="H72" s="28">
        <v>23.9</v>
      </c>
      <c r="I72" s="28"/>
      <c r="J72" s="28">
        <v>23.9</v>
      </c>
      <c r="K72" s="7"/>
      <c r="L72" s="40"/>
    </row>
    <row r="73" spans="1:11" s="39" customFormat="1" ht="36">
      <c r="A73" s="7">
        <v>32</v>
      </c>
      <c r="B73" s="7" t="s">
        <v>3056</v>
      </c>
      <c r="C73" s="7" t="s">
        <v>1394</v>
      </c>
      <c r="D73" s="7" t="s">
        <v>1462</v>
      </c>
      <c r="E73" s="7"/>
      <c r="F73" s="7" t="s">
        <v>1334</v>
      </c>
      <c r="G73" s="7" t="s">
        <v>3055</v>
      </c>
      <c r="H73" s="28">
        <v>25.3</v>
      </c>
      <c r="I73" s="28"/>
      <c r="J73" s="28">
        <v>25.3</v>
      </c>
      <c r="K73" s="7"/>
    </row>
    <row r="74" spans="1:11" s="39" customFormat="1" ht="27" customHeight="1">
      <c r="A74" s="7">
        <v>33</v>
      </c>
      <c r="B74" s="7" t="s">
        <v>3057</v>
      </c>
      <c r="C74" s="7" t="s">
        <v>1395</v>
      </c>
      <c r="D74" s="7" t="s">
        <v>1462</v>
      </c>
      <c r="E74" s="7"/>
      <c r="F74" s="7" t="s">
        <v>3058</v>
      </c>
      <c r="G74" s="7" t="s">
        <v>3055</v>
      </c>
      <c r="H74" s="28">
        <v>16</v>
      </c>
      <c r="I74" s="28"/>
      <c r="J74" s="28">
        <v>16</v>
      </c>
      <c r="K74" s="7"/>
    </row>
    <row r="75" spans="1:11" s="39" customFormat="1" ht="24">
      <c r="A75" s="7">
        <v>34</v>
      </c>
      <c r="B75" s="7" t="s">
        <v>56</v>
      </c>
      <c r="C75" s="7" t="s">
        <v>834</v>
      </c>
      <c r="D75" s="7" t="s">
        <v>1462</v>
      </c>
      <c r="E75" s="7"/>
      <c r="F75" s="7" t="s">
        <v>1335</v>
      </c>
      <c r="G75" s="7" t="s">
        <v>3055</v>
      </c>
      <c r="H75" s="28">
        <v>36</v>
      </c>
      <c r="I75" s="28"/>
      <c r="J75" s="28">
        <v>36</v>
      </c>
      <c r="K75" s="7"/>
    </row>
    <row r="76" spans="1:11" s="39" customFormat="1" ht="26.25" customHeight="1">
      <c r="A76" s="7">
        <v>35</v>
      </c>
      <c r="B76" s="7" t="s">
        <v>3059</v>
      </c>
      <c r="C76" s="7" t="s">
        <v>834</v>
      </c>
      <c r="D76" s="7" t="s">
        <v>1462</v>
      </c>
      <c r="E76" s="7"/>
      <c r="F76" s="7" t="s">
        <v>3058</v>
      </c>
      <c r="G76" s="7" t="s">
        <v>3055</v>
      </c>
      <c r="H76" s="28">
        <v>18</v>
      </c>
      <c r="I76" s="28"/>
      <c r="J76" s="28">
        <v>18</v>
      </c>
      <c r="K76" s="7"/>
    </row>
    <row r="77" spans="1:11" ht="26.25" customHeight="1">
      <c r="A77" s="7">
        <v>36</v>
      </c>
      <c r="B77" s="7" t="s">
        <v>3060</v>
      </c>
      <c r="C77" s="7" t="s">
        <v>1396</v>
      </c>
      <c r="D77" s="7" t="s">
        <v>1462</v>
      </c>
      <c r="E77" s="7"/>
      <c r="F77" s="7" t="s">
        <v>1875</v>
      </c>
      <c r="G77" s="7" t="s">
        <v>3055</v>
      </c>
      <c r="H77" s="28">
        <v>25</v>
      </c>
      <c r="I77" s="28"/>
      <c r="J77" s="28">
        <v>25</v>
      </c>
      <c r="K77" s="7"/>
    </row>
    <row r="78" spans="1:11" s="80" customFormat="1" ht="27" customHeight="1">
      <c r="A78" s="7">
        <v>37</v>
      </c>
      <c r="B78" s="7" t="s">
        <v>2804</v>
      </c>
      <c r="C78" s="7" t="s">
        <v>741</v>
      </c>
      <c r="D78" s="44" t="s">
        <v>486</v>
      </c>
      <c r="E78" s="7" t="s">
        <v>3112</v>
      </c>
      <c r="F78" s="7" t="s">
        <v>292</v>
      </c>
      <c r="G78" s="7"/>
      <c r="H78" s="7">
        <v>210</v>
      </c>
      <c r="I78" s="7"/>
      <c r="J78" s="7">
        <f>H78*0.7</f>
        <v>147</v>
      </c>
      <c r="K78" s="7"/>
    </row>
    <row r="79" spans="1:11" s="140" customFormat="1" ht="23.25" customHeight="1">
      <c r="A79" s="195" t="s">
        <v>542</v>
      </c>
      <c r="B79" s="197"/>
      <c r="C79" s="109"/>
      <c r="D79" s="109"/>
      <c r="E79" s="109"/>
      <c r="F79" s="109"/>
      <c r="G79" s="109"/>
      <c r="H79" s="126">
        <f>SUM(H80:H95)</f>
        <v>819.2</v>
      </c>
      <c r="I79" s="126">
        <f>SUM(I80:I95)</f>
        <v>0</v>
      </c>
      <c r="J79" s="126">
        <f>SUM(J80:J95)</f>
        <v>555.75</v>
      </c>
      <c r="K79" s="109"/>
    </row>
    <row r="80" spans="1:11" ht="14.25">
      <c r="A80" s="7">
        <v>1</v>
      </c>
      <c r="B80" s="76" t="s">
        <v>2035</v>
      </c>
      <c r="C80" s="77" t="s">
        <v>736</v>
      </c>
      <c r="D80" s="44" t="s">
        <v>486</v>
      </c>
      <c r="E80" s="7"/>
      <c r="F80" s="7" t="s">
        <v>1894</v>
      </c>
      <c r="G80" s="7"/>
      <c r="H80" s="78">
        <v>25.6</v>
      </c>
      <c r="I80" s="28"/>
      <c r="J80" s="42">
        <f>H80*0.7</f>
        <v>17.919999999999998</v>
      </c>
      <c r="K80" s="7"/>
    </row>
    <row r="81" spans="1:11" s="80" customFormat="1" ht="34.5" customHeight="1">
      <c r="A81" s="7">
        <v>2</v>
      </c>
      <c r="B81" s="7" t="s">
        <v>171</v>
      </c>
      <c r="C81" s="7" t="s">
        <v>253</v>
      </c>
      <c r="D81" s="44" t="s">
        <v>486</v>
      </c>
      <c r="E81" s="7" t="s">
        <v>1541</v>
      </c>
      <c r="F81" s="7" t="s">
        <v>1892</v>
      </c>
      <c r="G81" s="7" t="s">
        <v>1893</v>
      </c>
      <c r="H81" s="7">
        <v>75</v>
      </c>
      <c r="I81" s="7"/>
      <c r="J81" s="7">
        <v>45</v>
      </c>
      <c r="K81" s="7"/>
    </row>
    <row r="82" spans="1:11" ht="24.75" customHeight="1">
      <c r="A82" s="7">
        <v>3</v>
      </c>
      <c r="B82" s="42" t="s">
        <v>243</v>
      </c>
      <c r="C82" s="7" t="s">
        <v>1868</v>
      </c>
      <c r="D82" s="43" t="s">
        <v>486</v>
      </c>
      <c r="E82" s="7"/>
      <c r="F82" s="7" t="s">
        <v>179</v>
      </c>
      <c r="G82" s="42" t="s">
        <v>463</v>
      </c>
      <c r="H82" s="42">
        <v>62.5</v>
      </c>
      <c r="I82" s="42"/>
      <c r="J82" s="42">
        <f>H82*0.7</f>
        <v>43.75</v>
      </c>
      <c r="K82" s="7"/>
    </row>
    <row r="83" spans="1:11" ht="24.75" customHeight="1">
      <c r="A83" s="7">
        <v>4</v>
      </c>
      <c r="B83" s="42" t="s">
        <v>1831</v>
      </c>
      <c r="C83" s="7" t="s">
        <v>254</v>
      </c>
      <c r="D83" s="43" t="s">
        <v>486</v>
      </c>
      <c r="E83" s="7"/>
      <c r="F83" s="7" t="s">
        <v>179</v>
      </c>
      <c r="G83" s="42" t="s">
        <v>1832</v>
      </c>
      <c r="H83" s="42">
        <v>92.6</v>
      </c>
      <c r="I83" s="42"/>
      <c r="J83" s="42">
        <f>H83*0.7</f>
        <v>64.82</v>
      </c>
      <c r="K83" s="7"/>
    </row>
    <row r="84" spans="1:11" ht="24.75" customHeight="1">
      <c r="A84" s="7">
        <v>5</v>
      </c>
      <c r="B84" s="42" t="s">
        <v>2635</v>
      </c>
      <c r="C84" s="7" t="s">
        <v>254</v>
      </c>
      <c r="D84" s="43" t="s">
        <v>486</v>
      </c>
      <c r="E84" s="7"/>
      <c r="F84" s="7" t="s">
        <v>179</v>
      </c>
      <c r="G84" s="42" t="s">
        <v>1833</v>
      </c>
      <c r="H84" s="42">
        <v>154</v>
      </c>
      <c r="I84" s="42"/>
      <c r="J84" s="42">
        <f>H84*0.7</f>
        <v>107.8</v>
      </c>
      <c r="K84" s="7"/>
    </row>
    <row r="85" spans="1:11" ht="24.75" customHeight="1">
      <c r="A85" s="7">
        <v>6</v>
      </c>
      <c r="B85" s="42" t="s">
        <v>1835</v>
      </c>
      <c r="C85" s="7" t="s">
        <v>245</v>
      </c>
      <c r="D85" s="43" t="s">
        <v>486</v>
      </c>
      <c r="E85" s="7"/>
      <c r="F85" s="7" t="s">
        <v>462</v>
      </c>
      <c r="G85" s="42" t="s">
        <v>1836</v>
      </c>
      <c r="H85" s="42">
        <v>20.8</v>
      </c>
      <c r="I85" s="42"/>
      <c r="J85" s="42">
        <f>H85*0.7</f>
        <v>14.559999999999999</v>
      </c>
      <c r="K85" s="7"/>
    </row>
    <row r="86" spans="1:11" s="73" customFormat="1" ht="32.25" customHeight="1">
      <c r="A86" s="7">
        <v>7</v>
      </c>
      <c r="B86" s="7" t="s">
        <v>2579</v>
      </c>
      <c r="C86" s="7" t="s">
        <v>1404</v>
      </c>
      <c r="D86" s="43" t="s">
        <v>486</v>
      </c>
      <c r="E86" s="7" t="s">
        <v>3112</v>
      </c>
      <c r="F86" s="7" t="s">
        <v>2580</v>
      </c>
      <c r="G86" s="7" t="s">
        <v>2581</v>
      </c>
      <c r="H86" s="7">
        <v>88</v>
      </c>
      <c r="I86" s="7"/>
      <c r="J86" s="7">
        <v>30</v>
      </c>
      <c r="K86" s="7"/>
    </row>
    <row r="87" spans="1:11" s="73" customFormat="1" ht="30.75" customHeight="1">
      <c r="A87" s="7">
        <v>8</v>
      </c>
      <c r="B87" s="7" t="s">
        <v>2582</v>
      </c>
      <c r="C87" s="7" t="s">
        <v>2583</v>
      </c>
      <c r="D87" s="43" t="s">
        <v>486</v>
      </c>
      <c r="E87" s="7" t="s">
        <v>3112</v>
      </c>
      <c r="F87" s="7" t="s">
        <v>2578</v>
      </c>
      <c r="G87" s="7" t="s">
        <v>2584</v>
      </c>
      <c r="H87" s="7">
        <v>29</v>
      </c>
      <c r="I87" s="7"/>
      <c r="J87" s="7">
        <v>10</v>
      </c>
      <c r="K87" s="7"/>
    </row>
    <row r="88" spans="1:11" s="37" customFormat="1" ht="22.5" customHeight="1">
      <c r="A88" s="7">
        <v>9</v>
      </c>
      <c r="B88" s="7" t="s">
        <v>3104</v>
      </c>
      <c r="C88" s="7" t="s">
        <v>1840</v>
      </c>
      <c r="D88" s="7" t="s">
        <v>1462</v>
      </c>
      <c r="E88" s="7" t="s">
        <v>1841</v>
      </c>
      <c r="F88" s="7" t="s">
        <v>465</v>
      </c>
      <c r="G88" s="7" t="s">
        <v>3096</v>
      </c>
      <c r="H88" s="7">
        <v>19.5</v>
      </c>
      <c r="I88" s="7"/>
      <c r="J88" s="7">
        <v>19.5</v>
      </c>
      <c r="K88" s="7"/>
    </row>
    <row r="89" spans="1:11" s="39" customFormat="1" ht="24.75" customHeight="1">
      <c r="A89" s="7">
        <v>10</v>
      </c>
      <c r="B89" s="7" t="s">
        <v>3107</v>
      </c>
      <c r="C89" s="7" t="s">
        <v>468</v>
      </c>
      <c r="D89" s="7" t="s">
        <v>1462</v>
      </c>
      <c r="E89" s="7" t="s">
        <v>3112</v>
      </c>
      <c r="F89" s="7" t="s">
        <v>467</v>
      </c>
      <c r="G89" s="7" t="s">
        <v>3102</v>
      </c>
      <c r="H89" s="7">
        <v>22.2</v>
      </c>
      <c r="I89" s="7"/>
      <c r="J89" s="7">
        <v>22.2</v>
      </c>
      <c r="K89" s="7"/>
    </row>
    <row r="90" spans="1:11" s="73" customFormat="1" ht="24" customHeight="1">
      <c r="A90" s="7">
        <v>11</v>
      </c>
      <c r="B90" s="7" t="s">
        <v>57</v>
      </c>
      <c r="C90" s="7" t="s">
        <v>1325</v>
      </c>
      <c r="D90" s="7" t="s">
        <v>744</v>
      </c>
      <c r="E90" s="7" t="s">
        <v>3112</v>
      </c>
      <c r="F90" s="7" t="s">
        <v>2560</v>
      </c>
      <c r="G90" s="7" t="s">
        <v>3055</v>
      </c>
      <c r="H90" s="7">
        <v>46</v>
      </c>
      <c r="I90" s="7"/>
      <c r="J90" s="7">
        <f>H90*0.7</f>
        <v>32.199999999999996</v>
      </c>
      <c r="K90" s="7"/>
    </row>
    <row r="91" spans="1:11" s="73" customFormat="1" ht="24" customHeight="1">
      <c r="A91" s="7">
        <v>12</v>
      </c>
      <c r="B91" s="7" t="s">
        <v>2561</v>
      </c>
      <c r="C91" s="7" t="s">
        <v>1326</v>
      </c>
      <c r="D91" s="7" t="s">
        <v>744</v>
      </c>
      <c r="E91" s="7" t="s">
        <v>3112</v>
      </c>
      <c r="F91" s="7" t="s">
        <v>2562</v>
      </c>
      <c r="G91" s="7" t="s">
        <v>3055</v>
      </c>
      <c r="H91" s="7">
        <v>24</v>
      </c>
      <c r="I91" s="7"/>
      <c r="J91" s="7">
        <v>24</v>
      </c>
      <c r="K91" s="7"/>
    </row>
    <row r="92" spans="1:11" s="73" customFormat="1" ht="24" customHeight="1">
      <c r="A92" s="7">
        <v>13</v>
      </c>
      <c r="B92" s="7" t="s">
        <v>2563</v>
      </c>
      <c r="C92" s="7" t="s">
        <v>1246</v>
      </c>
      <c r="D92" s="7" t="s">
        <v>744</v>
      </c>
      <c r="E92" s="7" t="s">
        <v>3112</v>
      </c>
      <c r="F92" s="7" t="s">
        <v>2564</v>
      </c>
      <c r="G92" s="7" t="s">
        <v>3055</v>
      </c>
      <c r="H92" s="7">
        <v>25</v>
      </c>
      <c r="I92" s="7"/>
      <c r="J92" s="7">
        <v>25</v>
      </c>
      <c r="K92" s="7"/>
    </row>
    <row r="93" spans="1:11" s="73" customFormat="1" ht="24" customHeight="1">
      <c r="A93" s="7">
        <v>14</v>
      </c>
      <c r="B93" s="7" t="s">
        <v>1540</v>
      </c>
      <c r="C93" s="7" t="s">
        <v>1323</v>
      </c>
      <c r="D93" s="7" t="s">
        <v>744</v>
      </c>
      <c r="E93" s="7" t="s">
        <v>3112</v>
      </c>
      <c r="F93" s="7" t="s">
        <v>2565</v>
      </c>
      <c r="G93" s="7" t="s">
        <v>3055</v>
      </c>
      <c r="H93" s="7">
        <v>15</v>
      </c>
      <c r="I93" s="7"/>
      <c r="J93" s="7">
        <v>15</v>
      </c>
      <c r="K93" s="7"/>
    </row>
    <row r="94" spans="1:11" s="73" customFormat="1" ht="24" customHeight="1">
      <c r="A94" s="7">
        <v>15</v>
      </c>
      <c r="B94" s="7" t="s">
        <v>2566</v>
      </c>
      <c r="C94" s="7" t="s">
        <v>836</v>
      </c>
      <c r="D94" s="7" t="s">
        <v>744</v>
      </c>
      <c r="E94" s="7" t="s">
        <v>3112</v>
      </c>
      <c r="F94" s="7" t="s">
        <v>2567</v>
      </c>
      <c r="G94" s="7" t="s">
        <v>3055</v>
      </c>
      <c r="H94" s="7">
        <v>30</v>
      </c>
      <c r="I94" s="7"/>
      <c r="J94" s="7">
        <v>21</v>
      </c>
      <c r="K94" s="7"/>
    </row>
    <row r="95" spans="1:11" ht="24">
      <c r="A95" s="7">
        <v>16</v>
      </c>
      <c r="B95" s="7" t="s">
        <v>2626</v>
      </c>
      <c r="C95" s="7" t="s">
        <v>1328</v>
      </c>
      <c r="D95" s="7" t="s">
        <v>1462</v>
      </c>
      <c r="E95" s="7" t="s">
        <v>3112</v>
      </c>
      <c r="F95" s="7" t="s">
        <v>2627</v>
      </c>
      <c r="G95" s="7" t="s">
        <v>3055</v>
      </c>
      <c r="H95" s="7">
        <v>90</v>
      </c>
      <c r="I95" s="28"/>
      <c r="J95" s="28">
        <f>H95*0.7</f>
        <v>62.99999999999999</v>
      </c>
      <c r="K95" s="7"/>
    </row>
  </sheetData>
  <sheetProtection/>
  <mergeCells count="6">
    <mergeCell ref="A41:B41"/>
    <mergeCell ref="A79:B79"/>
    <mergeCell ref="A1:K1"/>
    <mergeCell ref="A3:B3"/>
    <mergeCell ref="A4:B4"/>
    <mergeCell ref="A7:B7"/>
  </mergeCells>
  <dataValidations count="1">
    <dataValidation type="decimal" allowBlank="1" showInputMessage="1" showErrorMessage="1" sqref="J77:J95 H77:H95 I79 I41 H30:H62 J30:J62 H21:H28 J21:J28 H5:H6 J5:J6">
      <formula1>0</formula1>
      <formula2>1000000000</formula2>
    </dataValidation>
  </dataValidation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20.xml><?xml version="1.0" encoding="utf-8"?>
<worksheet xmlns="http://schemas.openxmlformats.org/spreadsheetml/2006/main" xmlns:r="http://schemas.openxmlformats.org/officeDocument/2006/relationships">
  <dimension ref="A1:I4"/>
  <sheetViews>
    <sheetView zoomScalePageLayoutView="0" workbookViewId="0" topLeftCell="A1">
      <pane ySplit="2" topLeftCell="A3" activePane="bottomLeft" state="frozen"/>
      <selection pane="topLeft" activeCell="F96" sqref="F96"/>
      <selection pane="bottomLeft" activeCell="F96" sqref="F96"/>
    </sheetView>
  </sheetViews>
  <sheetFormatPr defaultColWidth="9.00390625" defaultRowHeight="14.25"/>
  <cols>
    <col min="1" max="1" width="5.125" style="40" customWidth="1"/>
    <col min="2" max="2" width="26.625" style="40" customWidth="1"/>
    <col min="3" max="3" width="19.00390625" style="40" customWidth="1"/>
    <col min="4" max="4" width="10.50390625" style="40" customWidth="1"/>
    <col min="5" max="5" width="9.25390625" style="40" customWidth="1"/>
    <col min="6" max="6" width="10.125" style="40" customWidth="1"/>
    <col min="7" max="7" width="11.00390625" style="40" customWidth="1"/>
    <col min="8" max="8" width="14.125" style="40" customWidth="1"/>
    <col min="9" max="9" width="12.125" style="40" customWidth="1"/>
    <col min="10" max="16384" width="9.00390625" style="40" customWidth="1"/>
  </cols>
  <sheetData>
    <row r="1" spans="1:9" ht="27.75" customHeight="1">
      <c r="A1" s="202" t="s">
        <v>2603</v>
      </c>
      <c r="B1" s="202"/>
      <c r="C1" s="202"/>
      <c r="D1" s="202"/>
      <c r="E1" s="202"/>
      <c r="F1" s="202"/>
      <c r="G1" s="202"/>
      <c r="H1" s="202"/>
      <c r="I1" s="202"/>
    </row>
    <row r="2" spans="1:9" s="119" customFormat="1" ht="29.25" customHeight="1">
      <c r="A2" s="7" t="s">
        <v>1907</v>
      </c>
      <c r="B2" s="7" t="s">
        <v>1916</v>
      </c>
      <c r="C2" s="7" t="s">
        <v>1909</v>
      </c>
      <c r="D2" s="7" t="s">
        <v>1917</v>
      </c>
      <c r="E2" s="7" t="s">
        <v>712</v>
      </c>
      <c r="F2" s="7" t="s">
        <v>1912</v>
      </c>
      <c r="G2" s="7" t="s">
        <v>707</v>
      </c>
      <c r="H2" s="7" t="s">
        <v>330</v>
      </c>
      <c r="I2" s="7" t="s">
        <v>1915</v>
      </c>
    </row>
    <row r="3" spans="1:9" s="122" customFormat="1" ht="38.25" customHeight="1">
      <c r="A3" s="195" t="s">
        <v>672</v>
      </c>
      <c r="B3" s="197"/>
      <c r="C3" s="109"/>
      <c r="D3" s="109"/>
      <c r="E3" s="123">
        <f>SUM(E4:E4)</f>
        <v>6</v>
      </c>
      <c r="F3" s="123">
        <f>SUM(F4:F4)</f>
        <v>62</v>
      </c>
      <c r="G3" s="123"/>
      <c r="H3" s="123">
        <f>SUM(H4:H4)</f>
        <v>62</v>
      </c>
      <c r="I3" s="109"/>
    </row>
    <row r="4" spans="1:9" s="124" customFormat="1" ht="74.25" customHeight="1">
      <c r="A4" s="7">
        <v>1</v>
      </c>
      <c r="B4" s="7" t="s">
        <v>2604</v>
      </c>
      <c r="C4" s="7" t="s">
        <v>2634</v>
      </c>
      <c r="D4" s="7" t="s">
        <v>2605</v>
      </c>
      <c r="E4" s="7">
        <v>6</v>
      </c>
      <c r="F4" s="7">
        <v>62</v>
      </c>
      <c r="G4" s="7"/>
      <c r="H4" s="7">
        <v>62</v>
      </c>
      <c r="I4" s="7" t="s">
        <v>671</v>
      </c>
    </row>
  </sheetData>
  <sheetProtection/>
  <mergeCells count="2">
    <mergeCell ref="A1:I1"/>
    <mergeCell ref="A3:B3"/>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C1">
      <pane ySplit="2" topLeftCell="A3" activePane="bottomLeft" state="frozen"/>
      <selection pane="topLeft" activeCell="F96" sqref="F96"/>
      <selection pane="bottomLeft" activeCell="I4" sqref="I4:I15"/>
    </sheetView>
  </sheetViews>
  <sheetFormatPr defaultColWidth="9.00390625" defaultRowHeight="14.25"/>
  <cols>
    <col min="1" max="1" width="3.625" style="69" customWidth="1"/>
    <col min="2" max="2" width="24.25390625" style="69" customWidth="1"/>
    <col min="3" max="3" width="5.375" style="69" customWidth="1"/>
    <col min="4" max="4" width="39.125" style="69" customWidth="1"/>
    <col min="5" max="5" width="18.625" style="69" customWidth="1"/>
    <col min="6" max="6" width="9.00390625" style="69" customWidth="1"/>
    <col min="7" max="7" width="6.625" style="69" customWidth="1"/>
    <col min="8" max="8" width="8.625" style="69" customWidth="1"/>
    <col min="9" max="9" width="6.50390625" style="69" customWidth="1"/>
    <col min="10" max="16384" width="9.00390625" style="69" customWidth="1"/>
  </cols>
  <sheetData>
    <row r="1" spans="1:10" ht="33.75" customHeight="1">
      <c r="A1" s="222" t="s">
        <v>916</v>
      </c>
      <c r="B1" s="222"/>
      <c r="C1" s="222"/>
      <c r="D1" s="222"/>
      <c r="E1" s="222"/>
      <c r="F1" s="222"/>
      <c r="G1" s="222"/>
      <c r="H1" s="222"/>
      <c r="I1" s="222"/>
      <c r="J1" s="125"/>
    </row>
    <row r="2" spans="1:9" s="119" customFormat="1" ht="36.75" customHeight="1">
      <c r="A2" s="7" t="s">
        <v>1907</v>
      </c>
      <c r="B2" s="7" t="s">
        <v>1916</v>
      </c>
      <c r="C2" s="7" t="s">
        <v>1917</v>
      </c>
      <c r="D2" s="7" t="s">
        <v>1919</v>
      </c>
      <c r="E2" s="7" t="s">
        <v>1911</v>
      </c>
      <c r="F2" s="7" t="s">
        <v>1912</v>
      </c>
      <c r="G2" s="7" t="s">
        <v>707</v>
      </c>
      <c r="H2" s="7" t="s">
        <v>1914</v>
      </c>
      <c r="I2" s="7" t="s">
        <v>1915</v>
      </c>
    </row>
    <row r="3" spans="1:9" s="180" customFormat="1" ht="29.25" customHeight="1">
      <c r="A3" s="179" t="s">
        <v>673</v>
      </c>
      <c r="B3" s="135"/>
      <c r="C3" s="109"/>
      <c r="D3" s="109"/>
      <c r="E3" s="109"/>
      <c r="F3" s="109">
        <f>SUM(F4:F15)</f>
        <v>50.699999999999996</v>
      </c>
      <c r="G3" s="109">
        <f>SUM(G4:G15)</f>
        <v>0</v>
      </c>
      <c r="H3" s="109">
        <f>SUM(H4:H15)</f>
        <v>50.699999999999996</v>
      </c>
      <c r="I3" s="109"/>
    </row>
    <row r="4" spans="1:9" s="37" customFormat="1" ht="27.75" customHeight="1">
      <c r="A4" s="7">
        <v>1</v>
      </c>
      <c r="B4" s="7" t="s">
        <v>843</v>
      </c>
      <c r="C4" s="7" t="s">
        <v>1462</v>
      </c>
      <c r="D4" s="18" t="s">
        <v>844</v>
      </c>
      <c r="E4" s="7"/>
      <c r="F4" s="7">
        <v>5</v>
      </c>
      <c r="G4" s="7"/>
      <c r="H4" s="7">
        <v>5</v>
      </c>
      <c r="I4" s="7"/>
    </row>
    <row r="5" spans="1:9" s="37" customFormat="1" ht="21.75" customHeight="1">
      <c r="A5" s="7">
        <v>2</v>
      </c>
      <c r="B5" s="7" t="s">
        <v>168</v>
      </c>
      <c r="C5" s="7" t="s">
        <v>1462</v>
      </c>
      <c r="D5" s="7" t="s">
        <v>2002</v>
      </c>
      <c r="E5" s="7"/>
      <c r="F5" s="7">
        <v>2.5</v>
      </c>
      <c r="G5" s="7"/>
      <c r="H5" s="7">
        <v>2.5</v>
      </c>
      <c r="I5" s="7"/>
    </row>
    <row r="6" spans="1:9" s="37" customFormat="1" ht="21.75" customHeight="1">
      <c r="A6" s="7">
        <v>3</v>
      </c>
      <c r="B6" s="7" t="s">
        <v>422</v>
      </c>
      <c r="C6" s="7" t="s">
        <v>1462</v>
      </c>
      <c r="D6" s="7" t="s">
        <v>170</v>
      </c>
      <c r="E6" s="7"/>
      <c r="F6" s="7">
        <v>3</v>
      </c>
      <c r="G6" s="7"/>
      <c r="H6" s="7">
        <v>3</v>
      </c>
      <c r="I6" s="7"/>
    </row>
    <row r="7" spans="1:9" s="100" customFormat="1" ht="21.75" customHeight="1">
      <c r="A7" s="7">
        <v>4</v>
      </c>
      <c r="B7" s="7" t="s">
        <v>1466</v>
      </c>
      <c r="C7" s="7" t="s">
        <v>1441</v>
      </c>
      <c r="D7" s="7" t="s">
        <v>2643</v>
      </c>
      <c r="E7" s="7"/>
      <c r="F7" s="7">
        <v>4.5</v>
      </c>
      <c r="G7" s="7"/>
      <c r="H7" s="7">
        <v>4.5</v>
      </c>
      <c r="I7" s="7"/>
    </row>
    <row r="8" spans="1:9" s="100" customFormat="1" ht="21.75" customHeight="1">
      <c r="A8" s="7">
        <v>5</v>
      </c>
      <c r="B8" s="44" t="s">
        <v>2644</v>
      </c>
      <c r="C8" s="7" t="s">
        <v>1441</v>
      </c>
      <c r="D8" s="7" t="s">
        <v>3078</v>
      </c>
      <c r="E8" s="7"/>
      <c r="F8" s="7">
        <v>3.5</v>
      </c>
      <c r="G8" s="7"/>
      <c r="H8" s="7">
        <v>3.5</v>
      </c>
      <c r="I8" s="7"/>
    </row>
    <row r="9" spans="1:9" s="119" customFormat="1" ht="29.25" customHeight="1">
      <c r="A9" s="7">
        <v>6</v>
      </c>
      <c r="B9" s="7" t="s">
        <v>666</v>
      </c>
      <c r="C9" s="7" t="s">
        <v>1441</v>
      </c>
      <c r="D9" s="7" t="s">
        <v>3072</v>
      </c>
      <c r="E9" s="7"/>
      <c r="F9" s="7">
        <v>3</v>
      </c>
      <c r="G9" s="7"/>
      <c r="H9" s="7">
        <v>3</v>
      </c>
      <c r="I9" s="7"/>
    </row>
    <row r="10" spans="1:9" s="119" customFormat="1" ht="27.75" customHeight="1">
      <c r="A10" s="7">
        <v>7</v>
      </c>
      <c r="B10" s="7" t="s">
        <v>667</v>
      </c>
      <c r="C10" s="7" t="s">
        <v>1441</v>
      </c>
      <c r="D10" s="7" t="s">
        <v>3072</v>
      </c>
      <c r="E10" s="7"/>
      <c r="F10" s="7">
        <v>3</v>
      </c>
      <c r="G10" s="7"/>
      <c r="H10" s="7">
        <v>3</v>
      </c>
      <c r="I10" s="7"/>
    </row>
    <row r="11" spans="1:9" s="37" customFormat="1" ht="21.75" customHeight="1">
      <c r="A11" s="7">
        <v>8</v>
      </c>
      <c r="B11" s="7" t="s">
        <v>2553</v>
      </c>
      <c r="C11" s="7" t="s">
        <v>1462</v>
      </c>
      <c r="D11" s="7" t="s">
        <v>455</v>
      </c>
      <c r="E11" s="7"/>
      <c r="F11" s="7">
        <v>2.9</v>
      </c>
      <c r="G11" s="7"/>
      <c r="H11" s="7">
        <v>2.9</v>
      </c>
      <c r="I11" s="7"/>
    </row>
    <row r="12" spans="1:9" s="37" customFormat="1" ht="21.75" customHeight="1">
      <c r="A12" s="7">
        <v>9</v>
      </c>
      <c r="B12" s="7" t="s">
        <v>2554</v>
      </c>
      <c r="C12" s="7" t="s">
        <v>1462</v>
      </c>
      <c r="D12" s="7" t="s">
        <v>423</v>
      </c>
      <c r="E12" s="7" t="s">
        <v>424</v>
      </c>
      <c r="F12" s="7">
        <v>3.2</v>
      </c>
      <c r="G12" s="7"/>
      <c r="H12" s="7">
        <v>3.2</v>
      </c>
      <c r="I12" s="7"/>
    </row>
    <row r="13" spans="1:9" s="37" customFormat="1" ht="21.75" customHeight="1">
      <c r="A13" s="7">
        <v>10</v>
      </c>
      <c r="B13" s="7" t="s">
        <v>2555</v>
      </c>
      <c r="C13" s="7" t="s">
        <v>1462</v>
      </c>
      <c r="D13" s="7" t="s">
        <v>1546</v>
      </c>
      <c r="E13" s="7" t="s">
        <v>2556</v>
      </c>
      <c r="F13" s="7">
        <v>12.5</v>
      </c>
      <c r="G13" s="7"/>
      <c r="H13" s="7">
        <v>12.5</v>
      </c>
      <c r="I13" s="7"/>
    </row>
    <row r="14" spans="1:9" s="37" customFormat="1" ht="21.75" customHeight="1">
      <c r="A14" s="7">
        <v>11</v>
      </c>
      <c r="B14" s="7" t="s">
        <v>1551</v>
      </c>
      <c r="C14" s="7" t="s">
        <v>1441</v>
      </c>
      <c r="D14" s="7" t="s">
        <v>1552</v>
      </c>
      <c r="E14" s="7" t="s">
        <v>1553</v>
      </c>
      <c r="F14" s="7">
        <v>4</v>
      </c>
      <c r="G14" s="7"/>
      <c r="H14" s="7">
        <v>4</v>
      </c>
      <c r="I14" s="7"/>
    </row>
    <row r="15" spans="1:9" s="37" customFormat="1" ht="90.75" customHeight="1">
      <c r="A15" s="7">
        <v>12</v>
      </c>
      <c r="B15" s="7" t="s">
        <v>235</v>
      </c>
      <c r="C15" s="7" t="s">
        <v>1462</v>
      </c>
      <c r="D15" s="18" t="s">
        <v>665</v>
      </c>
      <c r="E15" s="7" t="s">
        <v>21</v>
      </c>
      <c r="F15" s="7">
        <v>3.6</v>
      </c>
      <c r="G15" s="7"/>
      <c r="H15" s="7">
        <v>3.6</v>
      </c>
      <c r="I15" s="7"/>
    </row>
  </sheetData>
  <sheetProtection/>
  <mergeCells count="1">
    <mergeCell ref="A1:I1"/>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22.xml><?xml version="1.0" encoding="utf-8"?>
<worksheet xmlns="http://schemas.openxmlformats.org/spreadsheetml/2006/main" xmlns:r="http://schemas.openxmlformats.org/officeDocument/2006/relationships">
  <dimension ref="A1:J5"/>
  <sheetViews>
    <sheetView zoomScalePageLayoutView="0" workbookViewId="0" topLeftCell="A1">
      <selection activeCell="D12" sqref="D12"/>
    </sheetView>
  </sheetViews>
  <sheetFormatPr defaultColWidth="9.00390625" defaultRowHeight="14.25"/>
  <cols>
    <col min="1" max="1" width="4.50390625" style="69" customWidth="1"/>
    <col min="2" max="2" width="17.125" style="69" customWidth="1"/>
    <col min="3" max="3" width="6.75390625" style="69" customWidth="1"/>
    <col min="4" max="4" width="9.00390625" style="69" customWidth="1"/>
    <col min="5" max="5" width="35.625" style="69" customWidth="1"/>
    <col min="6" max="6" width="14.125" style="69" customWidth="1"/>
    <col min="7" max="8" width="9.00390625" style="69" customWidth="1"/>
    <col min="9" max="9" width="10.75390625" style="69" customWidth="1"/>
    <col min="10" max="10" width="4.75390625" style="69" customWidth="1"/>
    <col min="11" max="16384" width="9.00390625" style="69" customWidth="1"/>
  </cols>
  <sheetData>
    <row r="1" spans="1:10" ht="41.25" customHeight="1">
      <c r="A1" s="1" t="s">
        <v>2032</v>
      </c>
      <c r="B1" s="1"/>
      <c r="C1" s="1"/>
      <c r="D1" s="1"/>
      <c r="E1" s="1"/>
      <c r="F1" s="1"/>
      <c r="G1" s="1"/>
      <c r="H1" s="1"/>
      <c r="I1" s="1"/>
      <c r="J1" s="1"/>
    </row>
    <row r="2" spans="1:10" s="119" customFormat="1" ht="42" customHeight="1">
      <c r="A2" s="7" t="s">
        <v>1907</v>
      </c>
      <c r="B2" s="7" t="s">
        <v>1916</v>
      </c>
      <c r="C2" s="7" t="s">
        <v>1909</v>
      </c>
      <c r="D2" s="7" t="s">
        <v>1917</v>
      </c>
      <c r="E2" s="7" t="s">
        <v>1919</v>
      </c>
      <c r="F2" s="7" t="s">
        <v>1911</v>
      </c>
      <c r="G2" s="7" t="s">
        <v>708</v>
      </c>
      <c r="H2" s="7" t="s">
        <v>709</v>
      </c>
      <c r="I2" s="7" t="s">
        <v>330</v>
      </c>
      <c r="J2" s="7" t="s">
        <v>1915</v>
      </c>
    </row>
    <row r="3" spans="1:10" s="122" customFormat="1" ht="42" customHeight="1">
      <c r="A3" s="185" t="s">
        <v>674</v>
      </c>
      <c r="B3" s="133"/>
      <c r="C3" s="185"/>
      <c r="D3" s="109"/>
      <c r="E3" s="109"/>
      <c r="F3" s="109"/>
      <c r="G3" s="109">
        <f>SUM(G4:G5)</f>
        <v>49</v>
      </c>
      <c r="H3" s="109">
        <f>SUM(H4:H5)</f>
        <v>0</v>
      </c>
      <c r="I3" s="109">
        <f>SUM(I4:I5)</f>
        <v>49</v>
      </c>
      <c r="J3" s="109"/>
    </row>
    <row r="4" spans="1:10" s="122" customFormat="1" ht="42" customHeight="1">
      <c r="A4" s="109">
        <v>1</v>
      </c>
      <c r="B4" s="72" t="s">
        <v>2587</v>
      </c>
      <c r="C4" s="7" t="s">
        <v>2588</v>
      </c>
      <c r="D4" s="7" t="s">
        <v>1462</v>
      </c>
      <c r="E4" s="7" t="s">
        <v>2589</v>
      </c>
      <c r="F4" s="7"/>
      <c r="G4" s="7">
        <v>28</v>
      </c>
      <c r="H4" s="7"/>
      <c r="I4" s="7">
        <v>28</v>
      </c>
      <c r="J4" s="7"/>
    </row>
    <row r="5" spans="1:10" s="122" customFormat="1" ht="42" customHeight="1">
      <c r="A5" s="109">
        <v>2</v>
      </c>
      <c r="B5" s="72" t="s">
        <v>675</v>
      </c>
      <c r="C5" s="7" t="s">
        <v>2588</v>
      </c>
      <c r="D5" s="7" t="s">
        <v>1462</v>
      </c>
      <c r="E5" s="7" t="s">
        <v>676</v>
      </c>
      <c r="F5" s="7"/>
      <c r="G5" s="7">
        <v>21</v>
      </c>
      <c r="H5" s="7"/>
      <c r="I5" s="7">
        <v>21</v>
      </c>
      <c r="J5" s="7"/>
    </row>
  </sheetData>
  <sheetProtection/>
  <mergeCells count="1">
    <mergeCell ref="A1:J1"/>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23.xml><?xml version="1.0" encoding="utf-8"?>
<worksheet xmlns="http://schemas.openxmlformats.org/spreadsheetml/2006/main" xmlns:r="http://schemas.openxmlformats.org/officeDocument/2006/relationships">
  <dimension ref="A1:J15"/>
  <sheetViews>
    <sheetView zoomScalePageLayoutView="0" workbookViewId="0" topLeftCell="A7">
      <selection activeCell="E15" sqref="E15"/>
    </sheetView>
  </sheetViews>
  <sheetFormatPr defaultColWidth="9.00390625" defaultRowHeight="14.25"/>
  <cols>
    <col min="1" max="1" width="4.00390625" style="40" customWidth="1"/>
    <col min="2" max="2" width="19.75390625" style="40" customWidth="1"/>
    <col min="3" max="3" width="6.50390625" style="40" customWidth="1"/>
    <col min="4" max="4" width="5.125" style="40" customWidth="1"/>
    <col min="5" max="5" width="24.625" style="40" customWidth="1"/>
    <col min="6" max="6" width="24.50390625" style="40" customWidth="1"/>
    <col min="7" max="7" width="8.75390625" style="40" customWidth="1"/>
    <col min="8" max="8" width="8.25390625" style="40" customWidth="1"/>
    <col min="9" max="9" width="9.625" style="40" customWidth="1"/>
    <col min="10" max="10" width="9.25390625" style="40" customWidth="1"/>
    <col min="11" max="16384" width="9.00390625" style="40" customWidth="1"/>
  </cols>
  <sheetData>
    <row r="1" spans="1:10" ht="44.25" customHeight="1">
      <c r="A1" s="1" t="s">
        <v>2572</v>
      </c>
      <c r="B1" s="1"/>
      <c r="C1" s="1"/>
      <c r="D1" s="1"/>
      <c r="E1" s="1"/>
      <c r="F1" s="1"/>
      <c r="G1" s="1"/>
      <c r="H1" s="1"/>
      <c r="I1" s="1"/>
      <c r="J1" s="1"/>
    </row>
    <row r="2" spans="1:10" s="119" customFormat="1" ht="45.75" customHeight="1">
      <c r="A2" s="7" t="s">
        <v>1907</v>
      </c>
      <c r="B2" s="7" t="s">
        <v>1916</v>
      </c>
      <c r="C2" s="7" t="s">
        <v>1909</v>
      </c>
      <c r="D2" s="7" t="s">
        <v>1917</v>
      </c>
      <c r="E2" s="7" t="s">
        <v>1919</v>
      </c>
      <c r="F2" s="7" t="s">
        <v>1911</v>
      </c>
      <c r="G2" s="7" t="s">
        <v>708</v>
      </c>
      <c r="H2" s="7" t="s">
        <v>709</v>
      </c>
      <c r="I2" s="7" t="s">
        <v>330</v>
      </c>
      <c r="J2" s="7" t="s">
        <v>1915</v>
      </c>
    </row>
    <row r="3" spans="1:10" s="180" customFormat="1" ht="41.25" customHeight="1">
      <c r="A3" s="179" t="s">
        <v>677</v>
      </c>
      <c r="B3" s="135"/>
      <c r="C3" s="109"/>
      <c r="D3" s="109"/>
      <c r="E3" s="109"/>
      <c r="F3" s="109"/>
      <c r="G3" s="109">
        <f>SUM(G4:G15)</f>
        <v>61</v>
      </c>
      <c r="H3" s="109"/>
      <c r="I3" s="109">
        <f>SUM(I4:I15)</f>
        <v>61</v>
      </c>
      <c r="J3" s="109"/>
    </row>
    <row r="4" spans="1:10" ht="38.25" customHeight="1">
      <c r="A4" s="7">
        <v>1</v>
      </c>
      <c r="B4" s="7" t="s">
        <v>678</v>
      </c>
      <c r="C4" s="7" t="s">
        <v>742</v>
      </c>
      <c r="D4" s="7" t="s">
        <v>1462</v>
      </c>
      <c r="E4" s="7" t="s">
        <v>2857</v>
      </c>
      <c r="F4" s="7"/>
      <c r="G4" s="7">
        <v>1</v>
      </c>
      <c r="H4" s="7"/>
      <c r="I4" s="7">
        <v>1</v>
      </c>
      <c r="J4" s="7"/>
    </row>
    <row r="5" spans="1:10" ht="38.25" customHeight="1">
      <c r="A5" s="7">
        <v>2</v>
      </c>
      <c r="B5" s="7" t="s">
        <v>769</v>
      </c>
      <c r="C5" s="7" t="s">
        <v>3079</v>
      </c>
      <c r="D5" s="7" t="s">
        <v>1462</v>
      </c>
      <c r="E5" s="7" t="s">
        <v>3080</v>
      </c>
      <c r="F5" s="7" t="s">
        <v>425</v>
      </c>
      <c r="G5" s="7">
        <v>3</v>
      </c>
      <c r="H5" s="7"/>
      <c r="I5" s="7">
        <v>3</v>
      </c>
      <c r="J5" s="7"/>
    </row>
    <row r="6" spans="1:10" ht="38.25" customHeight="1">
      <c r="A6" s="7">
        <v>3</v>
      </c>
      <c r="B6" s="7" t="s">
        <v>770</v>
      </c>
      <c r="C6" s="7" t="s">
        <v>3081</v>
      </c>
      <c r="D6" s="7" t="s">
        <v>1462</v>
      </c>
      <c r="E6" s="7" t="s">
        <v>454</v>
      </c>
      <c r="F6" s="7" t="s">
        <v>425</v>
      </c>
      <c r="G6" s="7">
        <v>4</v>
      </c>
      <c r="H6" s="7"/>
      <c r="I6" s="7">
        <v>4</v>
      </c>
      <c r="J6" s="7"/>
    </row>
    <row r="7" spans="1:10" s="39" customFormat="1" ht="63" customHeight="1">
      <c r="A7" s="7">
        <v>4</v>
      </c>
      <c r="B7" s="7" t="s">
        <v>3041</v>
      </c>
      <c r="C7" s="7" t="s">
        <v>1903</v>
      </c>
      <c r="D7" s="7" t="s">
        <v>1462</v>
      </c>
      <c r="E7" s="7" t="s">
        <v>3074</v>
      </c>
      <c r="F7" s="7" t="s">
        <v>178</v>
      </c>
      <c r="G7" s="7">
        <v>35</v>
      </c>
      <c r="H7" s="7"/>
      <c r="I7" s="7">
        <v>35</v>
      </c>
      <c r="J7" s="7"/>
    </row>
    <row r="8" spans="1:10" ht="39.75" customHeight="1">
      <c r="A8" s="7">
        <v>5</v>
      </c>
      <c r="B8" s="7" t="s">
        <v>679</v>
      </c>
      <c r="C8" s="7" t="s">
        <v>3117</v>
      </c>
      <c r="D8" s="7" t="s">
        <v>1462</v>
      </c>
      <c r="E8" s="7" t="s">
        <v>680</v>
      </c>
      <c r="F8" s="7"/>
      <c r="G8" s="7">
        <v>1</v>
      </c>
      <c r="H8" s="7"/>
      <c r="I8" s="7">
        <v>1</v>
      </c>
      <c r="J8" s="7"/>
    </row>
    <row r="9" spans="1:10" ht="39.75" customHeight="1">
      <c r="A9" s="7">
        <v>6</v>
      </c>
      <c r="B9" s="7" t="s">
        <v>681</v>
      </c>
      <c r="C9" s="7" t="s">
        <v>1545</v>
      </c>
      <c r="D9" s="7" t="s">
        <v>1462</v>
      </c>
      <c r="E9" s="7" t="s">
        <v>682</v>
      </c>
      <c r="F9" s="7" t="s">
        <v>1391</v>
      </c>
      <c r="G9" s="7">
        <v>2</v>
      </c>
      <c r="H9" s="7"/>
      <c r="I9" s="7">
        <v>2</v>
      </c>
      <c r="J9" s="7"/>
    </row>
    <row r="10" spans="1:10" ht="39.75" customHeight="1">
      <c r="A10" s="7">
        <v>7</v>
      </c>
      <c r="B10" s="7" t="s">
        <v>683</v>
      </c>
      <c r="C10" s="7" t="s">
        <v>1545</v>
      </c>
      <c r="D10" s="7" t="s">
        <v>1462</v>
      </c>
      <c r="E10" s="7" t="s">
        <v>684</v>
      </c>
      <c r="F10" s="7"/>
      <c r="G10" s="7">
        <v>1</v>
      </c>
      <c r="H10" s="7"/>
      <c r="I10" s="7">
        <v>1</v>
      </c>
      <c r="J10" s="7"/>
    </row>
    <row r="11" spans="1:10" ht="39.75" customHeight="1">
      <c r="A11" s="7">
        <v>8</v>
      </c>
      <c r="B11" s="7" t="s">
        <v>685</v>
      </c>
      <c r="C11" s="7" t="s">
        <v>3111</v>
      </c>
      <c r="D11" s="7" t="s">
        <v>1462</v>
      </c>
      <c r="E11" s="7" t="s">
        <v>686</v>
      </c>
      <c r="F11" s="7"/>
      <c r="G11" s="7">
        <v>1</v>
      </c>
      <c r="H11" s="7"/>
      <c r="I11" s="7">
        <v>1</v>
      </c>
      <c r="J11" s="7"/>
    </row>
    <row r="12" spans="1:10" ht="39.75" customHeight="1">
      <c r="A12" s="7">
        <v>9</v>
      </c>
      <c r="B12" s="7" t="s">
        <v>687</v>
      </c>
      <c r="C12" s="7" t="s">
        <v>3111</v>
      </c>
      <c r="D12" s="7" t="s">
        <v>1462</v>
      </c>
      <c r="E12" s="7" t="s">
        <v>2856</v>
      </c>
      <c r="F12" s="7"/>
      <c r="G12" s="7">
        <v>6</v>
      </c>
      <c r="H12" s="7"/>
      <c r="I12" s="7">
        <v>6</v>
      </c>
      <c r="J12" s="7"/>
    </row>
    <row r="13" spans="1:10" s="37" customFormat="1" ht="39.75" customHeight="1">
      <c r="A13" s="7">
        <v>10</v>
      </c>
      <c r="B13" s="7" t="s">
        <v>688</v>
      </c>
      <c r="C13" s="7" t="s">
        <v>1876</v>
      </c>
      <c r="D13" s="7" t="s">
        <v>1462</v>
      </c>
      <c r="E13" s="7" t="s">
        <v>3040</v>
      </c>
      <c r="F13" s="7" t="s">
        <v>689</v>
      </c>
      <c r="G13" s="7">
        <v>5</v>
      </c>
      <c r="H13" s="7"/>
      <c r="I13" s="7">
        <v>5</v>
      </c>
      <c r="J13" s="7"/>
    </row>
    <row r="14" spans="1:10" ht="39.75" customHeight="1">
      <c r="A14" s="7">
        <v>11</v>
      </c>
      <c r="B14" s="7" t="s">
        <v>690</v>
      </c>
      <c r="C14" s="7" t="s">
        <v>1971</v>
      </c>
      <c r="D14" s="7" t="s">
        <v>1462</v>
      </c>
      <c r="E14" s="7" t="s">
        <v>321</v>
      </c>
      <c r="F14" s="7" t="s">
        <v>1391</v>
      </c>
      <c r="G14" s="7">
        <v>1</v>
      </c>
      <c r="H14" s="7"/>
      <c r="I14" s="7">
        <v>1</v>
      </c>
      <c r="J14" s="7"/>
    </row>
    <row r="15" spans="1:10" ht="39.75" customHeight="1">
      <c r="A15" s="7">
        <v>12</v>
      </c>
      <c r="B15" s="7" t="s">
        <v>691</v>
      </c>
      <c r="C15" s="7" t="s">
        <v>741</v>
      </c>
      <c r="D15" s="7" t="s">
        <v>1462</v>
      </c>
      <c r="E15" s="7" t="s">
        <v>322</v>
      </c>
      <c r="F15" s="7"/>
      <c r="G15" s="7">
        <v>1</v>
      </c>
      <c r="H15" s="7"/>
      <c r="I15" s="7">
        <v>1</v>
      </c>
      <c r="J15" s="7"/>
    </row>
  </sheetData>
  <sheetProtection/>
  <mergeCells count="1">
    <mergeCell ref="A1:J1"/>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24.xml><?xml version="1.0" encoding="utf-8"?>
<worksheet xmlns="http://schemas.openxmlformats.org/spreadsheetml/2006/main" xmlns:r="http://schemas.openxmlformats.org/officeDocument/2006/relationships">
  <dimension ref="A1:G13"/>
  <sheetViews>
    <sheetView zoomScalePageLayoutView="0" workbookViewId="0" topLeftCell="A1">
      <selection activeCell="E16" sqref="E16"/>
    </sheetView>
  </sheetViews>
  <sheetFormatPr defaultColWidth="9.00390625" defaultRowHeight="14.25"/>
  <cols>
    <col min="1" max="1" width="6.75390625" style="69" customWidth="1"/>
    <col min="2" max="2" width="19.75390625" style="69" customWidth="1"/>
    <col min="3" max="3" width="61.875" style="69" customWidth="1"/>
    <col min="4" max="4" width="8.375" style="69" customWidth="1"/>
    <col min="5" max="5" width="7.625" style="69" customWidth="1"/>
    <col min="6" max="6" width="9.625" style="69" customWidth="1"/>
    <col min="7" max="7" width="6.75390625" style="69" customWidth="1"/>
    <col min="8" max="16384" width="9.00390625" style="69" customWidth="1"/>
  </cols>
  <sheetData>
    <row r="1" spans="1:7" ht="28.5" customHeight="1">
      <c r="A1" s="222" t="s">
        <v>426</v>
      </c>
      <c r="B1" s="222"/>
      <c r="C1" s="222"/>
      <c r="D1" s="222"/>
      <c r="E1" s="222"/>
      <c r="F1" s="222"/>
      <c r="G1" s="222"/>
    </row>
    <row r="2" spans="1:7" s="119" customFormat="1" ht="31.5" customHeight="1">
      <c r="A2" s="7" t="s">
        <v>1907</v>
      </c>
      <c r="B2" s="7" t="s">
        <v>1908</v>
      </c>
      <c r="C2" s="7" t="s">
        <v>1910</v>
      </c>
      <c r="D2" s="7" t="s">
        <v>333</v>
      </c>
      <c r="E2" s="7" t="s">
        <v>334</v>
      </c>
      <c r="F2" s="7" t="s">
        <v>697</v>
      </c>
      <c r="G2" s="7" t="s">
        <v>1915</v>
      </c>
    </row>
    <row r="3" spans="1:7" s="122" customFormat="1" ht="25.5" customHeight="1">
      <c r="A3" s="179" t="s">
        <v>692</v>
      </c>
      <c r="B3" s="135"/>
      <c r="C3" s="109"/>
      <c r="D3" s="109">
        <f>SUM(D4,D9)</f>
        <v>33.03</v>
      </c>
      <c r="E3" s="109">
        <f>SUM(E4,E9)</f>
        <v>0</v>
      </c>
      <c r="F3" s="109">
        <f>SUM(F4,F9)</f>
        <v>33.03</v>
      </c>
      <c r="G3" s="109"/>
    </row>
    <row r="4" spans="1:7" s="122" customFormat="1" ht="32.25" customHeight="1">
      <c r="A4" s="179" t="s">
        <v>693</v>
      </c>
      <c r="B4" s="135"/>
      <c r="C4" s="109"/>
      <c r="D4" s="109">
        <f>SUM(D5:D8)</f>
        <v>19.03</v>
      </c>
      <c r="E4" s="109">
        <f>SUM(E5:E8)</f>
        <v>0</v>
      </c>
      <c r="F4" s="109">
        <f>SUM(F5:F8)</f>
        <v>19.03</v>
      </c>
      <c r="G4" s="109"/>
    </row>
    <row r="5" spans="1:7" s="37" customFormat="1" ht="42.75" customHeight="1">
      <c r="A5" s="7">
        <v>1</v>
      </c>
      <c r="B5" s="7" t="s">
        <v>731</v>
      </c>
      <c r="C5" s="7" t="s">
        <v>732</v>
      </c>
      <c r="D5" s="7">
        <v>9.5</v>
      </c>
      <c r="E5" s="7"/>
      <c r="F5" s="7">
        <v>9.5</v>
      </c>
      <c r="G5" s="7" t="s">
        <v>694</v>
      </c>
    </row>
    <row r="6" spans="1:7" s="37" customFormat="1" ht="30.75" customHeight="1">
      <c r="A6" s="7">
        <v>2</v>
      </c>
      <c r="B6" s="7" t="s">
        <v>1544</v>
      </c>
      <c r="C6" s="7" t="s">
        <v>488</v>
      </c>
      <c r="D6" s="7">
        <v>2.2</v>
      </c>
      <c r="E6" s="7"/>
      <c r="F6" s="7">
        <v>2.2</v>
      </c>
      <c r="G6" s="7" t="s">
        <v>694</v>
      </c>
    </row>
    <row r="7" spans="1:7" s="37" customFormat="1" ht="27.75" customHeight="1">
      <c r="A7" s="7">
        <v>3</v>
      </c>
      <c r="B7" s="7" t="s">
        <v>192</v>
      </c>
      <c r="C7" s="7" t="s">
        <v>320</v>
      </c>
      <c r="D7" s="7">
        <v>5.5</v>
      </c>
      <c r="E7" s="42"/>
      <c r="F7" s="7">
        <v>5.5</v>
      </c>
      <c r="G7" s="7" t="s">
        <v>695</v>
      </c>
    </row>
    <row r="8" spans="1:7" s="37" customFormat="1" ht="63.75" customHeight="1">
      <c r="A8" s="7">
        <v>4</v>
      </c>
      <c r="B8" s="7" t="s">
        <v>1972</v>
      </c>
      <c r="C8" s="7" t="s">
        <v>1568</v>
      </c>
      <c r="D8" s="7">
        <v>1.83</v>
      </c>
      <c r="E8" s="7"/>
      <c r="F8" s="7">
        <v>1.83</v>
      </c>
      <c r="G8" s="7"/>
    </row>
    <row r="9" spans="1:7" s="122" customFormat="1" ht="24.75" customHeight="1">
      <c r="A9" s="179" t="s">
        <v>696</v>
      </c>
      <c r="B9" s="135"/>
      <c r="C9" s="109"/>
      <c r="D9" s="109">
        <f>SUM(D10:D13)</f>
        <v>14</v>
      </c>
      <c r="E9" s="109">
        <f>SUM(E10:E13)</f>
        <v>0</v>
      </c>
      <c r="F9" s="109">
        <f>SUM(F10:F13)</f>
        <v>14</v>
      </c>
      <c r="G9" s="109"/>
    </row>
    <row r="10" spans="1:7" s="37" customFormat="1" ht="30.75" customHeight="1">
      <c r="A10" s="7">
        <v>1</v>
      </c>
      <c r="B10" s="7" t="s">
        <v>1548</v>
      </c>
      <c r="C10" s="7" t="s">
        <v>1547</v>
      </c>
      <c r="D10" s="7">
        <v>7</v>
      </c>
      <c r="E10" s="7"/>
      <c r="F10" s="7">
        <v>7</v>
      </c>
      <c r="G10" s="7"/>
    </row>
    <row r="11" spans="1:7" s="37" customFormat="1" ht="27" customHeight="1">
      <c r="A11" s="7">
        <v>2</v>
      </c>
      <c r="B11" s="7" t="s">
        <v>1357</v>
      </c>
      <c r="C11" s="7" t="s">
        <v>317</v>
      </c>
      <c r="D11" s="7">
        <v>2</v>
      </c>
      <c r="E11" s="7"/>
      <c r="F11" s="7">
        <v>2</v>
      </c>
      <c r="G11" s="7"/>
    </row>
    <row r="12" spans="1:7" s="37" customFormat="1" ht="35.25" customHeight="1">
      <c r="A12" s="7">
        <v>3</v>
      </c>
      <c r="B12" s="7" t="s">
        <v>1973</v>
      </c>
      <c r="C12" s="7" t="s">
        <v>318</v>
      </c>
      <c r="D12" s="7">
        <v>2</v>
      </c>
      <c r="E12" s="7"/>
      <c r="F12" s="7">
        <v>2</v>
      </c>
      <c r="G12" s="7"/>
    </row>
    <row r="13" spans="1:7" s="37" customFormat="1" ht="36" customHeight="1">
      <c r="A13" s="7">
        <v>4</v>
      </c>
      <c r="B13" s="7" t="s">
        <v>1974</v>
      </c>
      <c r="C13" s="7" t="s">
        <v>319</v>
      </c>
      <c r="D13" s="7">
        <v>3</v>
      </c>
      <c r="E13" s="7"/>
      <c r="F13" s="7">
        <v>3</v>
      </c>
      <c r="G13" s="7"/>
    </row>
  </sheetData>
  <sheetProtection/>
  <mergeCells count="1">
    <mergeCell ref="A1:G1"/>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25.xml><?xml version="1.0" encoding="utf-8"?>
<worksheet xmlns="http://schemas.openxmlformats.org/spreadsheetml/2006/main" xmlns:r="http://schemas.openxmlformats.org/officeDocument/2006/relationships">
  <dimension ref="A1:J112"/>
  <sheetViews>
    <sheetView zoomScalePageLayoutView="0" workbookViewId="0" topLeftCell="A91">
      <selection activeCell="E111" sqref="E111"/>
    </sheetView>
  </sheetViews>
  <sheetFormatPr defaultColWidth="9.00390625" defaultRowHeight="14.25"/>
  <cols>
    <col min="1" max="1" width="5.125" style="35" customWidth="1"/>
    <col min="2" max="2" width="19.75390625" style="35" customWidth="1"/>
    <col min="3" max="3" width="14.125" style="35" customWidth="1"/>
    <col min="4" max="4" width="12.00390625" style="35" customWidth="1"/>
    <col min="5" max="5" width="20.625" style="35" customWidth="1"/>
    <col min="6" max="6" width="18.875" style="35" customWidth="1"/>
    <col min="7" max="7" width="8.875" style="35" customWidth="1"/>
    <col min="8" max="8" width="9.50390625" style="38" bestFit="1" customWidth="1"/>
    <col min="9" max="9" width="8.875" style="35" customWidth="1"/>
    <col min="10" max="10" width="3.75390625" style="35" customWidth="1"/>
    <col min="11" max="16384" width="9.00390625" style="35" customWidth="1"/>
  </cols>
  <sheetData>
    <row r="1" spans="1:10" ht="27" customHeight="1">
      <c r="A1" s="206" t="s">
        <v>2451</v>
      </c>
      <c r="B1" s="223"/>
      <c r="C1" s="223"/>
      <c r="D1" s="223"/>
      <c r="E1" s="223"/>
      <c r="F1" s="223"/>
      <c r="G1" s="223"/>
      <c r="H1" s="223"/>
      <c r="I1" s="223"/>
      <c r="J1" s="223"/>
    </row>
    <row r="2" spans="1:10" ht="36">
      <c r="A2" s="3" t="s">
        <v>1907</v>
      </c>
      <c r="B2" s="3" t="s">
        <v>1916</v>
      </c>
      <c r="C2" s="3" t="s">
        <v>1909</v>
      </c>
      <c r="D2" s="3" t="s">
        <v>335</v>
      </c>
      <c r="E2" s="3" t="s">
        <v>336</v>
      </c>
      <c r="F2" s="3" t="s">
        <v>337</v>
      </c>
      <c r="G2" s="3" t="s">
        <v>2452</v>
      </c>
      <c r="H2" s="5" t="s">
        <v>2453</v>
      </c>
      <c r="I2" s="3" t="s">
        <v>330</v>
      </c>
      <c r="J2" s="3" t="s">
        <v>1915</v>
      </c>
    </row>
    <row r="3" spans="1:10" s="24" customFormat="1" ht="24.75" customHeight="1">
      <c r="A3" s="203" t="s">
        <v>2454</v>
      </c>
      <c r="B3" s="205"/>
      <c r="C3" s="23"/>
      <c r="D3" s="23"/>
      <c r="E3" s="23"/>
      <c r="F3" s="23"/>
      <c r="G3" s="23">
        <f>SUM(G4:G112)</f>
        <v>58.53399999999997</v>
      </c>
      <c r="H3" s="30">
        <f>SUM(H4:H112)</f>
        <v>6947.730000000001</v>
      </c>
      <c r="I3" s="30">
        <f>SUM(I4:I112)</f>
        <v>6853.9000000000015</v>
      </c>
      <c r="J3" s="23"/>
    </row>
    <row r="4" spans="1:10" ht="24.75" customHeight="1">
      <c r="A4" s="4">
        <v>1</v>
      </c>
      <c r="B4" s="3" t="s">
        <v>2455</v>
      </c>
      <c r="C4" s="3" t="s">
        <v>2456</v>
      </c>
      <c r="D4" s="3" t="s">
        <v>2457</v>
      </c>
      <c r="E4" s="3" t="s">
        <v>2458</v>
      </c>
      <c r="F4" s="3" t="s">
        <v>2459</v>
      </c>
      <c r="G4" s="3"/>
      <c r="H4" s="5">
        <v>12.6</v>
      </c>
      <c r="I4" s="5">
        <v>12.6</v>
      </c>
      <c r="J4" s="4"/>
    </row>
    <row r="5" spans="1:10" ht="24.75" customHeight="1">
      <c r="A5" s="4">
        <v>2</v>
      </c>
      <c r="B5" s="3" t="s">
        <v>2460</v>
      </c>
      <c r="C5" s="3" t="s">
        <v>2461</v>
      </c>
      <c r="D5" s="3" t="s">
        <v>2462</v>
      </c>
      <c r="E5" s="3" t="s">
        <v>2463</v>
      </c>
      <c r="F5" s="3"/>
      <c r="G5" s="3"/>
      <c r="H5" s="5">
        <v>88.5</v>
      </c>
      <c r="I5" s="5">
        <v>45</v>
      </c>
      <c r="J5" s="4"/>
    </row>
    <row r="6" spans="1:10" ht="24.75" customHeight="1">
      <c r="A6" s="4">
        <v>3</v>
      </c>
      <c r="B6" s="14" t="s">
        <v>1463</v>
      </c>
      <c r="C6" s="3" t="s">
        <v>2464</v>
      </c>
      <c r="D6" s="3" t="s">
        <v>2457</v>
      </c>
      <c r="E6" s="3" t="s">
        <v>2465</v>
      </c>
      <c r="F6" s="3" t="s">
        <v>2466</v>
      </c>
      <c r="G6" s="7"/>
      <c r="H6" s="5">
        <v>29.1</v>
      </c>
      <c r="I6" s="5">
        <v>29.1</v>
      </c>
      <c r="J6" s="4"/>
    </row>
    <row r="7" spans="1:10" ht="24.75" customHeight="1">
      <c r="A7" s="4">
        <v>4</v>
      </c>
      <c r="B7" s="3" t="s">
        <v>2467</v>
      </c>
      <c r="C7" s="3" t="s">
        <v>2468</v>
      </c>
      <c r="D7" s="3" t="s">
        <v>2457</v>
      </c>
      <c r="E7" s="3" t="s">
        <v>2469</v>
      </c>
      <c r="F7" s="3" t="s">
        <v>2470</v>
      </c>
      <c r="G7" s="3">
        <v>3.2</v>
      </c>
      <c r="H7" s="5">
        <v>28.8</v>
      </c>
      <c r="I7" s="5">
        <v>25.6</v>
      </c>
      <c r="J7" s="4"/>
    </row>
    <row r="8" spans="1:10" ht="24.75" customHeight="1">
      <c r="A8" s="4">
        <v>5</v>
      </c>
      <c r="B8" s="3" t="s">
        <v>2471</v>
      </c>
      <c r="C8" s="3" t="s">
        <v>2472</v>
      </c>
      <c r="D8" s="3" t="s">
        <v>2457</v>
      </c>
      <c r="E8" s="3" t="s">
        <v>2473</v>
      </c>
      <c r="F8" s="3" t="s">
        <v>2470</v>
      </c>
      <c r="G8" s="3">
        <v>2.8</v>
      </c>
      <c r="H8" s="5">
        <v>46.8</v>
      </c>
      <c r="I8" s="5">
        <v>44</v>
      </c>
      <c r="J8" s="4"/>
    </row>
    <row r="9" spans="1:10" ht="24.75" customHeight="1">
      <c r="A9" s="4">
        <v>6</v>
      </c>
      <c r="B9" s="3" t="s">
        <v>2474</v>
      </c>
      <c r="C9" s="3" t="s">
        <v>2475</v>
      </c>
      <c r="D9" s="3" t="s">
        <v>2457</v>
      </c>
      <c r="E9" s="3" t="s">
        <v>2476</v>
      </c>
      <c r="F9" s="3" t="s">
        <v>2477</v>
      </c>
      <c r="G9" s="7"/>
      <c r="H9" s="5">
        <v>16</v>
      </c>
      <c r="I9" s="5">
        <v>16</v>
      </c>
      <c r="J9" s="4"/>
    </row>
    <row r="10" spans="1:10" ht="24.75" customHeight="1">
      <c r="A10" s="4">
        <v>7</v>
      </c>
      <c r="B10" s="3" t="s">
        <v>847</v>
      </c>
      <c r="C10" s="3" t="s">
        <v>848</v>
      </c>
      <c r="D10" s="3" t="s">
        <v>2457</v>
      </c>
      <c r="E10" s="3" t="s">
        <v>849</v>
      </c>
      <c r="F10" s="3" t="s">
        <v>850</v>
      </c>
      <c r="G10" s="7"/>
      <c r="H10" s="5">
        <v>9.1</v>
      </c>
      <c r="I10" s="5">
        <v>9.1</v>
      </c>
      <c r="J10" s="4"/>
    </row>
    <row r="11" spans="1:10" ht="24.75" customHeight="1">
      <c r="A11" s="4">
        <v>8</v>
      </c>
      <c r="B11" s="3" t="s">
        <v>851</v>
      </c>
      <c r="C11" s="3" t="s">
        <v>2461</v>
      </c>
      <c r="D11" s="3" t="s">
        <v>2457</v>
      </c>
      <c r="E11" s="3" t="s">
        <v>852</v>
      </c>
      <c r="F11" s="3" t="s">
        <v>771</v>
      </c>
      <c r="G11" s="7"/>
      <c r="H11" s="5">
        <v>20.7</v>
      </c>
      <c r="I11" s="5">
        <v>20.7</v>
      </c>
      <c r="J11" s="4"/>
    </row>
    <row r="12" spans="1:10" ht="24.75" customHeight="1">
      <c r="A12" s="4">
        <v>9</v>
      </c>
      <c r="B12" s="3" t="s">
        <v>772</v>
      </c>
      <c r="C12" s="3" t="s">
        <v>773</v>
      </c>
      <c r="D12" s="3" t="s">
        <v>2457</v>
      </c>
      <c r="E12" s="3" t="s">
        <v>774</v>
      </c>
      <c r="F12" s="7"/>
      <c r="G12" s="7"/>
      <c r="H12" s="5">
        <v>11.08</v>
      </c>
      <c r="I12" s="5">
        <v>11.08</v>
      </c>
      <c r="J12" s="4"/>
    </row>
    <row r="13" spans="1:10" ht="24.75" customHeight="1">
      <c r="A13" s="4">
        <v>10</v>
      </c>
      <c r="B13" s="3" t="s">
        <v>775</v>
      </c>
      <c r="C13" s="3" t="s">
        <v>2475</v>
      </c>
      <c r="D13" s="3" t="s">
        <v>2462</v>
      </c>
      <c r="E13" s="3" t="s">
        <v>776</v>
      </c>
      <c r="F13" s="3" t="s">
        <v>777</v>
      </c>
      <c r="G13" s="3">
        <v>2.36</v>
      </c>
      <c r="H13" s="5">
        <v>37.77</v>
      </c>
      <c r="I13" s="5">
        <v>35.41</v>
      </c>
      <c r="J13" s="36"/>
    </row>
    <row r="14" spans="1:10" ht="24.75" customHeight="1">
      <c r="A14" s="4">
        <v>11</v>
      </c>
      <c r="B14" s="3" t="s">
        <v>778</v>
      </c>
      <c r="C14" s="3" t="s">
        <v>2475</v>
      </c>
      <c r="D14" s="3" t="s">
        <v>2457</v>
      </c>
      <c r="E14" s="3" t="s">
        <v>776</v>
      </c>
      <c r="F14" s="3" t="s">
        <v>779</v>
      </c>
      <c r="G14" s="3">
        <v>0.51</v>
      </c>
      <c r="H14" s="5">
        <v>5.69</v>
      </c>
      <c r="I14" s="5">
        <v>5.18</v>
      </c>
      <c r="J14" s="36"/>
    </row>
    <row r="15" spans="1:10" ht="24.75" customHeight="1">
      <c r="A15" s="4">
        <v>12</v>
      </c>
      <c r="B15" s="3" t="s">
        <v>780</v>
      </c>
      <c r="C15" s="3" t="s">
        <v>2475</v>
      </c>
      <c r="D15" s="3" t="s">
        <v>2457</v>
      </c>
      <c r="E15" s="3" t="s">
        <v>776</v>
      </c>
      <c r="F15" s="3" t="s">
        <v>781</v>
      </c>
      <c r="G15" s="3">
        <v>0.44</v>
      </c>
      <c r="H15" s="5">
        <v>4.87</v>
      </c>
      <c r="I15" s="5">
        <v>4.43</v>
      </c>
      <c r="J15" s="36"/>
    </row>
    <row r="16" spans="1:10" ht="24.75" customHeight="1">
      <c r="A16" s="4">
        <v>13</v>
      </c>
      <c r="B16" s="3" t="s">
        <v>782</v>
      </c>
      <c r="C16" s="3" t="s">
        <v>2461</v>
      </c>
      <c r="D16" s="3" t="s">
        <v>2457</v>
      </c>
      <c r="E16" s="3" t="s">
        <v>776</v>
      </c>
      <c r="F16" s="3" t="s">
        <v>783</v>
      </c>
      <c r="G16" s="3">
        <v>0.21</v>
      </c>
      <c r="H16" s="5">
        <v>4.67</v>
      </c>
      <c r="I16" s="5">
        <v>4.46</v>
      </c>
      <c r="J16" s="36"/>
    </row>
    <row r="17" spans="1:10" ht="24.75" customHeight="1">
      <c r="A17" s="4">
        <v>14</v>
      </c>
      <c r="B17" s="3" t="s">
        <v>784</v>
      </c>
      <c r="C17" s="3" t="s">
        <v>2461</v>
      </c>
      <c r="D17" s="3" t="s">
        <v>2457</v>
      </c>
      <c r="E17" s="3" t="s">
        <v>776</v>
      </c>
      <c r="F17" s="3" t="s">
        <v>785</v>
      </c>
      <c r="G17" s="3">
        <v>0.34</v>
      </c>
      <c r="H17" s="5">
        <v>6.01</v>
      </c>
      <c r="I17" s="5">
        <v>5.67</v>
      </c>
      <c r="J17" s="36"/>
    </row>
    <row r="18" spans="1:10" ht="24.75" customHeight="1">
      <c r="A18" s="4">
        <v>15</v>
      </c>
      <c r="B18" s="3" t="s">
        <v>786</v>
      </c>
      <c r="C18" s="3" t="s">
        <v>787</v>
      </c>
      <c r="D18" s="3" t="s">
        <v>2457</v>
      </c>
      <c r="E18" s="3" t="s">
        <v>776</v>
      </c>
      <c r="F18" s="3" t="s">
        <v>788</v>
      </c>
      <c r="G18" s="3">
        <v>0.33</v>
      </c>
      <c r="H18" s="5">
        <v>6.74</v>
      </c>
      <c r="I18" s="5">
        <v>6.41</v>
      </c>
      <c r="J18" s="36"/>
    </row>
    <row r="19" spans="1:10" s="13" customFormat="1" ht="24.75" customHeight="1">
      <c r="A19" s="4">
        <v>16</v>
      </c>
      <c r="B19" s="3" t="s">
        <v>789</v>
      </c>
      <c r="C19" s="3" t="s">
        <v>790</v>
      </c>
      <c r="D19" s="3" t="s">
        <v>2457</v>
      </c>
      <c r="E19" s="3" t="s">
        <v>776</v>
      </c>
      <c r="F19" s="3" t="s">
        <v>791</v>
      </c>
      <c r="G19" s="3">
        <v>4.19</v>
      </c>
      <c r="H19" s="5">
        <v>65.75</v>
      </c>
      <c r="I19" s="5">
        <v>61.56</v>
      </c>
      <c r="J19" s="4"/>
    </row>
    <row r="20" spans="1:10" s="13" customFormat="1" ht="24.75" customHeight="1">
      <c r="A20" s="4">
        <v>17</v>
      </c>
      <c r="B20" s="3" t="s">
        <v>792</v>
      </c>
      <c r="C20" s="3" t="s">
        <v>790</v>
      </c>
      <c r="D20" s="3" t="s">
        <v>2457</v>
      </c>
      <c r="E20" s="3" t="s">
        <v>793</v>
      </c>
      <c r="F20" s="3" t="s">
        <v>794</v>
      </c>
      <c r="G20" s="3">
        <v>1.95</v>
      </c>
      <c r="H20" s="5">
        <v>18.28</v>
      </c>
      <c r="I20" s="5">
        <v>16.33</v>
      </c>
      <c r="J20" s="4"/>
    </row>
    <row r="21" spans="1:10" ht="24.75" customHeight="1">
      <c r="A21" s="4">
        <v>18</v>
      </c>
      <c r="B21" s="3" t="s">
        <v>795</v>
      </c>
      <c r="C21" s="3" t="s">
        <v>2461</v>
      </c>
      <c r="D21" s="3" t="s">
        <v>2457</v>
      </c>
      <c r="E21" s="3" t="s">
        <v>796</v>
      </c>
      <c r="F21" s="3" t="s">
        <v>797</v>
      </c>
      <c r="G21" s="7"/>
      <c r="H21" s="5">
        <v>120</v>
      </c>
      <c r="I21" s="5">
        <v>120</v>
      </c>
      <c r="J21" s="4"/>
    </row>
    <row r="22" spans="1:10" s="13" customFormat="1" ht="24.75" customHeight="1">
      <c r="A22" s="4">
        <v>19</v>
      </c>
      <c r="B22" s="3" t="s">
        <v>798</v>
      </c>
      <c r="C22" s="3" t="s">
        <v>2475</v>
      </c>
      <c r="D22" s="3" t="s">
        <v>2457</v>
      </c>
      <c r="E22" s="3" t="s">
        <v>799</v>
      </c>
      <c r="F22" s="3" t="s">
        <v>2459</v>
      </c>
      <c r="G22" s="3">
        <v>2</v>
      </c>
      <c r="H22" s="5">
        <v>30.5</v>
      </c>
      <c r="I22" s="5">
        <v>28.5</v>
      </c>
      <c r="J22" s="4"/>
    </row>
    <row r="23" spans="1:10" s="13" customFormat="1" ht="24.75" customHeight="1">
      <c r="A23" s="4">
        <v>20</v>
      </c>
      <c r="B23" s="3" t="s">
        <v>800</v>
      </c>
      <c r="C23" s="3" t="s">
        <v>2475</v>
      </c>
      <c r="D23" s="3" t="s">
        <v>2457</v>
      </c>
      <c r="E23" s="3" t="s">
        <v>801</v>
      </c>
      <c r="F23" s="3" t="s">
        <v>777</v>
      </c>
      <c r="G23" s="7"/>
      <c r="H23" s="5">
        <v>20</v>
      </c>
      <c r="I23" s="5">
        <v>20</v>
      </c>
      <c r="J23" s="4"/>
    </row>
    <row r="24" spans="1:10" ht="24.75" customHeight="1">
      <c r="A24" s="4">
        <v>21</v>
      </c>
      <c r="B24" s="3" t="s">
        <v>802</v>
      </c>
      <c r="C24" s="3" t="s">
        <v>2461</v>
      </c>
      <c r="D24" s="3" t="s">
        <v>2457</v>
      </c>
      <c r="E24" s="3" t="s">
        <v>803</v>
      </c>
      <c r="F24" s="3" t="s">
        <v>804</v>
      </c>
      <c r="G24" s="7"/>
      <c r="H24" s="5">
        <v>15</v>
      </c>
      <c r="I24" s="5">
        <v>15</v>
      </c>
      <c r="J24" s="4"/>
    </row>
    <row r="25" spans="1:10" ht="24.75" customHeight="1">
      <c r="A25" s="4">
        <v>22</v>
      </c>
      <c r="B25" s="3" t="s">
        <v>805</v>
      </c>
      <c r="C25" s="3" t="s">
        <v>2475</v>
      </c>
      <c r="D25" s="3" t="s">
        <v>2457</v>
      </c>
      <c r="E25" s="3" t="s">
        <v>806</v>
      </c>
      <c r="F25" s="7"/>
      <c r="G25" s="7"/>
      <c r="H25" s="5">
        <v>55.31</v>
      </c>
      <c r="I25" s="5">
        <v>55.31</v>
      </c>
      <c r="J25" s="4"/>
    </row>
    <row r="26" spans="1:10" ht="24.75" customHeight="1">
      <c r="A26" s="4">
        <v>23</v>
      </c>
      <c r="B26" s="3" t="s">
        <v>807</v>
      </c>
      <c r="C26" s="3" t="s">
        <v>808</v>
      </c>
      <c r="D26" s="3" t="s">
        <v>2457</v>
      </c>
      <c r="E26" s="3" t="s">
        <v>169</v>
      </c>
      <c r="F26" s="7"/>
      <c r="G26" s="7"/>
      <c r="H26" s="5">
        <v>22.5</v>
      </c>
      <c r="I26" s="5">
        <v>22.5</v>
      </c>
      <c r="J26" s="4"/>
    </row>
    <row r="27" spans="1:10" ht="24.75" customHeight="1">
      <c r="A27" s="4">
        <v>24</v>
      </c>
      <c r="B27" s="3" t="s">
        <v>809</v>
      </c>
      <c r="C27" s="3" t="s">
        <v>2461</v>
      </c>
      <c r="D27" s="3" t="s">
        <v>2457</v>
      </c>
      <c r="E27" s="3" t="s">
        <v>169</v>
      </c>
      <c r="F27" s="7"/>
      <c r="G27" s="7"/>
      <c r="H27" s="5">
        <v>23.4</v>
      </c>
      <c r="I27" s="5">
        <v>23.4</v>
      </c>
      <c r="J27" s="4"/>
    </row>
    <row r="28" spans="1:10" ht="24.75" customHeight="1">
      <c r="A28" s="4">
        <v>25</v>
      </c>
      <c r="B28" s="3" t="s">
        <v>699</v>
      </c>
      <c r="C28" s="3" t="s">
        <v>810</v>
      </c>
      <c r="D28" s="3" t="s">
        <v>2606</v>
      </c>
      <c r="E28" s="3" t="s">
        <v>2607</v>
      </c>
      <c r="F28" s="3" t="s">
        <v>2608</v>
      </c>
      <c r="G28" s="3"/>
      <c r="H28" s="5">
        <v>30</v>
      </c>
      <c r="I28" s="5">
        <v>30</v>
      </c>
      <c r="J28" s="3"/>
    </row>
    <row r="29" spans="1:10" s="37" customFormat="1" ht="24.75" customHeight="1">
      <c r="A29" s="42">
        <v>26</v>
      </c>
      <c r="B29" s="7" t="s">
        <v>700</v>
      </c>
      <c r="C29" s="7" t="s">
        <v>811</v>
      </c>
      <c r="D29" s="7" t="s">
        <v>812</v>
      </c>
      <c r="E29" s="7" t="s">
        <v>2610</v>
      </c>
      <c r="F29" s="7" t="s">
        <v>2611</v>
      </c>
      <c r="G29" s="7"/>
      <c r="H29" s="28">
        <v>2000</v>
      </c>
      <c r="I29" s="28">
        <v>2000</v>
      </c>
      <c r="J29" s="7"/>
    </row>
    <row r="30" spans="1:10" s="13" customFormat="1" ht="24.75" customHeight="1">
      <c r="A30" s="4">
        <v>27</v>
      </c>
      <c r="B30" s="3" t="s">
        <v>701</v>
      </c>
      <c r="C30" s="3" t="s">
        <v>2003</v>
      </c>
      <c r="D30" s="3" t="s">
        <v>2612</v>
      </c>
      <c r="E30" s="3" t="s">
        <v>2613</v>
      </c>
      <c r="F30" s="3" t="s">
        <v>2614</v>
      </c>
      <c r="G30" s="3"/>
      <c r="H30" s="5">
        <v>100</v>
      </c>
      <c r="I30" s="5">
        <v>100</v>
      </c>
      <c r="J30" s="3"/>
    </row>
    <row r="31" spans="1:10" s="13" customFormat="1" ht="24.75" customHeight="1">
      <c r="A31" s="4">
        <v>28</v>
      </c>
      <c r="B31" s="3" t="s">
        <v>702</v>
      </c>
      <c r="C31" s="3" t="s">
        <v>2004</v>
      </c>
      <c r="D31" s="3" t="s">
        <v>2609</v>
      </c>
      <c r="E31" s="3" t="s">
        <v>2613</v>
      </c>
      <c r="F31" s="3" t="s">
        <v>2614</v>
      </c>
      <c r="G31" s="3"/>
      <c r="H31" s="5">
        <v>60</v>
      </c>
      <c r="I31" s="5">
        <v>60</v>
      </c>
      <c r="J31" s="3"/>
    </row>
    <row r="32" spans="1:10" ht="24.75" customHeight="1">
      <c r="A32" s="4">
        <v>29</v>
      </c>
      <c r="B32" s="3" t="s">
        <v>703</v>
      </c>
      <c r="C32" s="3" t="s">
        <v>2005</v>
      </c>
      <c r="D32" s="3" t="s">
        <v>2615</v>
      </c>
      <c r="E32" s="3" t="s">
        <v>2616</v>
      </c>
      <c r="F32" s="3" t="s">
        <v>2617</v>
      </c>
      <c r="G32" s="3">
        <v>0.35</v>
      </c>
      <c r="H32" s="5">
        <v>3.65</v>
      </c>
      <c r="I32" s="5">
        <v>3.65</v>
      </c>
      <c r="J32" s="3"/>
    </row>
    <row r="33" spans="1:10" ht="24.75" customHeight="1">
      <c r="A33" s="4">
        <v>30</v>
      </c>
      <c r="B33" s="3" t="s">
        <v>704</v>
      </c>
      <c r="C33" s="3" t="s">
        <v>2006</v>
      </c>
      <c r="D33" s="3" t="s">
        <v>2615</v>
      </c>
      <c r="E33" s="3" t="s">
        <v>2616</v>
      </c>
      <c r="F33" s="3" t="s">
        <v>2617</v>
      </c>
      <c r="G33" s="3">
        <v>0.4</v>
      </c>
      <c r="H33" s="5">
        <v>3.5</v>
      </c>
      <c r="I33" s="5">
        <v>3.5</v>
      </c>
      <c r="J33" s="3"/>
    </row>
    <row r="34" spans="1:10" ht="24.75" customHeight="1">
      <c r="A34" s="4">
        <v>31</v>
      </c>
      <c r="B34" s="3" t="s">
        <v>2420</v>
      </c>
      <c r="C34" s="3" t="s">
        <v>2006</v>
      </c>
      <c r="D34" s="3" t="s">
        <v>2618</v>
      </c>
      <c r="E34" s="3" t="s">
        <v>2616</v>
      </c>
      <c r="F34" s="3" t="s">
        <v>2619</v>
      </c>
      <c r="G34" s="3">
        <v>0.13</v>
      </c>
      <c r="H34" s="5">
        <v>2.95</v>
      </c>
      <c r="I34" s="5">
        <v>2.95</v>
      </c>
      <c r="J34" s="3"/>
    </row>
    <row r="35" spans="1:10" ht="24.75" customHeight="1">
      <c r="A35" s="4">
        <v>32</v>
      </c>
      <c r="B35" s="3" t="s">
        <v>2421</v>
      </c>
      <c r="C35" s="3" t="s">
        <v>2006</v>
      </c>
      <c r="D35" s="3" t="s">
        <v>2618</v>
      </c>
      <c r="E35" s="3" t="s">
        <v>2616</v>
      </c>
      <c r="F35" s="3" t="s">
        <v>2619</v>
      </c>
      <c r="G35" s="3">
        <v>0.16</v>
      </c>
      <c r="H35" s="5">
        <v>2.98</v>
      </c>
      <c r="I35" s="5">
        <v>2.98</v>
      </c>
      <c r="J35" s="3"/>
    </row>
    <row r="36" spans="1:10" ht="24.75" customHeight="1">
      <c r="A36" s="4">
        <v>33</v>
      </c>
      <c r="B36" s="3" t="s">
        <v>2422</v>
      </c>
      <c r="C36" s="3" t="s">
        <v>2006</v>
      </c>
      <c r="D36" s="3" t="s">
        <v>2618</v>
      </c>
      <c r="E36" s="3" t="s">
        <v>2616</v>
      </c>
      <c r="F36" s="3" t="s">
        <v>2619</v>
      </c>
      <c r="G36" s="3">
        <v>0.15</v>
      </c>
      <c r="H36" s="5">
        <v>3.18</v>
      </c>
      <c r="I36" s="5">
        <v>3.18</v>
      </c>
      <c r="J36" s="3"/>
    </row>
    <row r="37" spans="1:10" ht="24.75" customHeight="1">
      <c r="A37" s="4">
        <v>34</v>
      </c>
      <c r="B37" s="3" t="s">
        <v>2423</v>
      </c>
      <c r="C37" s="3" t="s">
        <v>2007</v>
      </c>
      <c r="D37" s="3" t="s">
        <v>2618</v>
      </c>
      <c r="E37" s="3" t="s">
        <v>2616</v>
      </c>
      <c r="F37" s="3" t="s">
        <v>2619</v>
      </c>
      <c r="G37" s="3">
        <v>0.15</v>
      </c>
      <c r="H37" s="5">
        <v>3.96</v>
      </c>
      <c r="I37" s="5">
        <v>3.96</v>
      </c>
      <c r="J37" s="3"/>
    </row>
    <row r="38" spans="1:10" ht="24.75" customHeight="1">
      <c r="A38" s="4">
        <v>35</v>
      </c>
      <c r="B38" s="3" t="s">
        <v>2424</v>
      </c>
      <c r="C38" s="3" t="s">
        <v>2008</v>
      </c>
      <c r="D38" s="3" t="s">
        <v>2618</v>
      </c>
      <c r="E38" s="3" t="s">
        <v>2616</v>
      </c>
      <c r="F38" s="3" t="s">
        <v>2619</v>
      </c>
      <c r="G38" s="3">
        <v>0.12</v>
      </c>
      <c r="H38" s="5">
        <v>3.15</v>
      </c>
      <c r="I38" s="5">
        <v>3.15</v>
      </c>
      <c r="J38" s="3"/>
    </row>
    <row r="39" spans="1:10" ht="24.75" customHeight="1">
      <c r="A39" s="4">
        <v>36</v>
      </c>
      <c r="B39" s="3" t="s">
        <v>2425</v>
      </c>
      <c r="C39" s="3" t="s">
        <v>2007</v>
      </c>
      <c r="D39" s="3" t="s">
        <v>2615</v>
      </c>
      <c r="E39" s="3" t="s">
        <v>2616</v>
      </c>
      <c r="F39" s="3" t="s">
        <v>2617</v>
      </c>
      <c r="G39" s="3">
        <v>0.36</v>
      </c>
      <c r="H39" s="5">
        <v>4.85</v>
      </c>
      <c r="I39" s="5">
        <v>4.85</v>
      </c>
      <c r="J39" s="3"/>
    </row>
    <row r="40" spans="1:10" ht="24.75" customHeight="1">
      <c r="A40" s="4">
        <v>37</v>
      </c>
      <c r="B40" s="3" t="s">
        <v>2426</v>
      </c>
      <c r="C40" s="3" t="s">
        <v>2007</v>
      </c>
      <c r="D40" s="3" t="s">
        <v>2618</v>
      </c>
      <c r="E40" s="3" t="s">
        <v>2616</v>
      </c>
      <c r="F40" s="3" t="s">
        <v>2619</v>
      </c>
      <c r="G40" s="3">
        <v>0.18</v>
      </c>
      <c r="H40" s="5">
        <v>3.76</v>
      </c>
      <c r="I40" s="5">
        <v>3.76</v>
      </c>
      <c r="J40" s="3"/>
    </row>
    <row r="41" spans="1:10" ht="24.75" customHeight="1">
      <c r="A41" s="4">
        <v>38</v>
      </c>
      <c r="B41" s="3" t="s">
        <v>2427</v>
      </c>
      <c r="C41" s="3" t="s">
        <v>2009</v>
      </c>
      <c r="D41" s="3" t="s">
        <v>2618</v>
      </c>
      <c r="E41" s="3" t="s">
        <v>2616</v>
      </c>
      <c r="F41" s="3" t="s">
        <v>2617</v>
      </c>
      <c r="G41" s="3">
        <v>0.28</v>
      </c>
      <c r="H41" s="5">
        <v>3.78</v>
      </c>
      <c r="I41" s="5">
        <v>3.78</v>
      </c>
      <c r="J41" s="3"/>
    </row>
    <row r="42" spans="1:10" ht="24.75" customHeight="1">
      <c r="A42" s="4">
        <v>39</v>
      </c>
      <c r="B42" s="3" t="s">
        <v>2428</v>
      </c>
      <c r="C42" s="3" t="s">
        <v>2009</v>
      </c>
      <c r="D42" s="3" t="s">
        <v>2618</v>
      </c>
      <c r="E42" s="3" t="s">
        <v>2616</v>
      </c>
      <c r="F42" s="3" t="s">
        <v>2619</v>
      </c>
      <c r="G42" s="3">
        <v>0.16</v>
      </c>
      <c r="H42" s="5">
        <v>3.75</v>
      </c>
      <c r="I42" s="5">
        <v>3.75</v>
      </c>
      <c r="J42" s="3"/>
    </row>
    <row r="43" spans="1:10" s="13" customFormat="1" ht="24.75" customHeight="1">
      <c r="A43" s="4">
        <v>40</v>
      </c>
      <c r="B43" s="3" t="s">
        <v>2429</v>
      </c>
      <c r="C43" s="3" t="s">
        <v>2010</v>
      </c>
      <c r="D43" s="3" t="s">
        <v>2618</v>
      </c>
      <c r="E43" s="3" t="s">
        <v>2616</v>
      </c>
      <c r="F43" s="3" t="s">
        <v>2619</v>
      </c>
      <c r="G43" s="3">
        <v>0.12</v>
      </c>
      <c r="H43" s="5">
        <v>1.23</v>
      </c>
      <c r="I43" s="5">
        <v>1.23</v>
      </c>
      <c r="J43" s="3"/>
    </row>
    <row r="44" spans="1:10" ht="24.75" customHeight="1">
      <c r="A44" s="4">
        <v>41</v>
      </c>
      <c r="B44" s="3" t="s">
        <v>2430</v>
      </c>
      <c r="C44" s="3" t="s">
        <v>2011</v>
      </c>
      <c r="D44" s="3" t="s">
        <v>2618</v>
      </c>
      <c r="E44" s="3" t="s">
        <v>2616</v>
      </c>
      <c r="F44" s="3" t="s">
        <v>2619</v>
      </c>
      <c r="G44" s="3">
        <v>0.17</v>
      </c>
      <c r="H44" s="5">
        <v>3.25</v>
      </c>
      <c r="I44" s="5">
        <v>3.25</v>
      </c>
      <c r="J44" s="3"/>
    </row>
    <row r="45" spans="1:10" ht="24.75" customHeight="1">
      <c r="A45" s="4">
        <v>42</v>
      </c>
      <c r="B45" s="3" t="s">
        <v>2431</v>
      </c>
      <c r="C45" s="3" t="s">
        <v>2012</v>
      </c>
      <c r="D45" s="3" t="s">
        <v>2618</v>
      </c>
      <c r="E45" s="3" t="s">
        <v>2616</v>
      </c>
      <c r="F45" s="3" t="s">
        <v>2619</v>
      </c>
      <c r="G45" s="3">
        <v>0.17</v>
      </c>
      <c r="H45" s="5">
        <v>3.35</v>
      </c>
      <c r="I45" s="5">
        <v>3.35</v>
      </c>
      <c r="J45" s="3"/>
    </row>
    <row r="46" spans="1:10" ht="24.75" customHeight="1">
      <c r="A46" s="4">
        <v>43</v>
      </c>
      <c r="B46" s="3" t="s">
        <v>2432</v>
      </c>
      <c r="C46" s="3" t="s">
        <v>2012</v>
      </c>
      <c r="D46" s="3" t="s">
        <v>2618</v>
      </c>
      <c r="E46" s="3" t="s">
        <v>2616</v>
      </c>
      <c r="F46" s="3" t="s">
        <v>2619</v>
      </c>
      <c r="G46" s="3">
        <v>0.23</v>
      </c>
      <c r="H46" s="5">
        <v>2.85</v>
      </c>
      <c r="I46" s="5">
        <v>2.85</v>
      </c>
      <c r="J46" s="3"/>
    </row>
    <row r="47" spans="1:10" ht="24.75" customHeight="1">
      <c r="A47" s="4">
        <v>44</v>
      </c>
      <c r="B47" s="3" t="s">
        <v>2433</v>
      </c>
      <c r="C47" s="3" t="s">
        <v>2012</v>
      </c>
      <c r="D47" s="3" t="s">
        <v>2618</v>
      </c>
      <c r="E47" s="3" t="s">
        <v>2616</v>
      </c>
      <c r="F47" s="3" t="s">
        <v>2619</v>
      </c>
      <c r="G47" s="3">
        <v>0.15</v>
      </c>
      <c r="H47" s="5">
        <v>4.5</v>
      </c>
      <c r="I47" s="5">
        <v>4.5</v>
      </c>
      <c r="J47" s="3"/>
    </row>
    <row r="48" spans="1:10" ht="24.75" customHeight="1">
      <c r="A48" s="4">
        <v>45</v>
      </c>
      <c r="B48" s="3" t="s">
        <v>2434</v>
      </c>
      <c r="C48" s="3" t="s">
        <v>2013</v>
      </c>
      <c r="D48" s="3" t="s">
        <v>2615</v>
      </c>
      <c r="E48" s="3" t="s">
        <v>2616</v>
      </c>
      <c r="F48" s="3" t="s">
        <v>2617</v>
      </c>
      <c r="G48" s="3">
        <v>0.23</v>
      </c>
      <c r="H48" s="5">
        <v>2.8</v>
      </c>
      <c r="I48" s="5">
        <v>2.8</v>
      </c>
      <c r="J48" s="3"/>
    </row>
    <row r="49" spans="1:10" ht="24.75" customHeight="1">
      <c r="A49" s="4">
        <v>46</v>
      </c>
      <c r="B49" s="3" t="s">
        <v>2435</v>
      </c>
      <c r="C49" s="3" t="s">
        <v>2014</v>
      </c>
      <c r="D49" s="3" t="s">
        <v>2615</v>
      </c>
      <c r="E49" s="3" t="s">
        <v>2616</v>
      </c>
      <c r="F49" s="3" t="s">
        <v>2617</v>
      </c>
      <c r="G49" s="3">
        <v>0.27</v>
      </c>
      <c r="H49" s="5">
        <v>2.7</v>
      </c>
      <c r="I49" s="5">
        <v>2.7</v>
      </c>
      <c r="J49" s="3"/>
    </row>
    <row r="50" spans="1:10" ht="24.75" customHeight="1">
      <c r="A50" s="4">
        <v>47</v>
      </c>
      <c r="B50" s="3" t="s">
        <v>2436</v>
      </c>
      <c r="C50" s="3" t="s">
        <v>2014</v>
      </c>
      <c r="D50" s="3" t="s">
        <v>2615</v>
      </c>
      <c r="E50" s="3" t="s">
        <v>2616</v>
      </c>
      <c r="F50" s="3" t="s">
        <v>2617</v>
      </c>
      <c r="G50" s="3">
        <v>0.24</v>
      </c>
      <c r="H50" s="5">
        <v>3.5</v>
      </c>
      <c r="I50" s="5">
        <v>3.5</v>
      </c>
      <c r="J50" s="3"/>
    </row>
    <row r="51" spans="1:10" ht="24.75" customHeight="1">
      <c r="A51" s="4">
        <v>48</v>
      </c>
      <c r="B51" s="3" t="s">
        <v>2437</v>
      </c>
      <c r="C51" s="3" t="s">
        <v>810</v>
      </c>
      <c r="D51" s="3" t="s">
        <v>2618</v>
      </c>
      <c r="E51" s="3" t="s">
        <v>2616</v>
      </c>
      <c r="F51" s="3" t="s">
        <v>2619</v>
      </c>
      <c r="G51" s="3">
        <v>0.14</v>
      </c>
      <c r="H51" s="5">
        <v>3.35</v>
      </c>
      <c r="I51" s="5">
        <v>3.35</v>
      </c>
      <c r="J51" s="3"/>
    </row>
    <row r="52" spans="1:10" ht="24.75" customHeight="1">
      <c r="A52" s="4">
        <v>49</v>
      </c>
      <c r="B52" s="3" t="s">
        <v>2438</v>
      </c>
      <c r="C52" s="3" t="s">
        <v>2005</v>
      </c>
      <c r="D52" s="3" t="s">
        <v>2618</v>
      </c>
      <c r="E52" s="3" t="s">
        <v>2616</v>
      </c>
      <c r="F52" s="3" t="s">
        <v>2619</v>
      </c>
      <c r="G52" s="3">
        <v>0.22</v>
      </c>
      <c r="H52" s="5">
        <v>4.35</v>
      </c>
      <c r="I52" s="5">
        <v>4.35</v>
      </c>
      <c r="J52" s="3"/>
    </row>
    <row r="53" spans="1:10" ht="24.75" customHeight="1">
      <c r="A53" s="4">
        <v>50</v>
      </c>
      <c r="B53" s="3" t="s">
        <v>2439</v>
      </c>
      <c r="C53" s="3" t="s">
        <v>2015</v>
      </c>
      <c r="D53" s="3" t="s">
        <v>2618</v>
      </c>
      <c r="E53" s="3" t="s">
        <v>2616</v>
      </c>
      <c r="F53" s="3" t="s">
        <v>2619</v>
      </c>
      <c r="G53" s="3">
        <v>0.13</v>
      </c>
      <c r="H53" s="5">
        <v>3.45</v>
      </c>
      <c r="I53" s="5">
        <v>3.45</v>
      </c>
      <c r="J53" s="3"/>
    </row>
    <row r="54" spans="1:10" ht="24.75" customHeight="1">
      <c r="A54" s="4">
        <v>51</v>
      </c>
      <c r="B54" s="3" t="s">
        <v>2440</v>
      </c>
      <c r="C54" s="3" t="s">
        <v>2006</v>
      </c>
      <c r="D54" s="3" t="s">
        <v>2618</v>
      </c>
      <c r="E54" s="3" t="s">
        <v>2616</v>
      </c>
      <c r="F54" s="3" t="s">
        <v>2619</v>
      </c>
      <c r="G54" s="3">
        <v>0.15</v>
      </c>
      <c r="H54" s="5">
        <v>3.55</v>
      </c>
      <c r="I54" s="5">
        <v>3.55</v>
      </c>
      <c r="J54" s="3"/>
    </row>
    <row r="55" spans="1:10" s="13" customFormat="1" ht="24.75" customHeight="1">
      <c r="A55" s="4">
        <v>52</v>
      </c>
      <c r="B55" s="3" t="s">
        <v>2441</v>
      </c>
      <c r="C55" s="3" t="s">
        <v>2003</v>
      </c>
      <c r="D55" s="3" t="s">
        <v>2618</v>
      </c>
      <c r="E55" s="3" t="s">
        <v>2616</v>
      </c>
      <c r="F55" s="3" t="s">
        <v>2619</v>
      </c>
      <c r="G55" s="3">
        <v>0.12</v>
      </c>
      <c r="H55" s="5">
        <v>1.2</v>
      </c>
      <c r="I55" s="5">
        <v>1.2</v>
      </c>
      <c r="J55" s="3"/>
    </row>
    <row r="56" spans="1:10" ht="24.75" customHeight="1">
      <c r="A56" s="4">
        <v>53</v>
      </c>
      <c r="B56" s="3" t="s">
        <v>2442</v>
      </c>
      <c r="C56" s="3" t="s">
        <v>2016</v>
      </c>
      <c r="D56" s="3" t="s">
        <v>2615</v>
      </c>
      <c r="E56" s="3" t="s">
        <v>2616</v>
      </c>
      <c r="F56" s="3" t="s">
        <v>2617</v>
      </c>
      <c r="G56" s="3">
        <v>0.35</v>
      </c>
      <c r="H56" s="5">
        <v>3.5</v>
      </c>
      <c r="I56" s="5">
        <v>3.5</v>
      </c>
      <c r="J56" s="3"/>
    </row>
    <row r="57" spans="1:10" ht="24.75" customHeight="1">
      <c r="A57" s="4">
        <v>54</v>
      </c>
      <c r="B57" s="3" t="s">
        <v>2443</v>
      </c>
      <c r="C57" s="3" t="s">
        <v>2003</v>
      </c>
      <c r="D57" s="3" t="s">
        <v>2618</v>
      </c>
      <c r="E57" s="3" t="s">
        <v>2616</v>
      </c>
      <c r="F57" s="3" t="s">
        <v>2619</v>
      </c>
      <c r="G57" s="3">
        <v>0.13</v>
      </c>
      <c r="H57" s="5">
        <v>4.26</v>
      </c>
      <c r="I57" s="5">
        <v>4.26</v>
      </c>
      <c r="J57" s="3"/>
    </row>
    <row r="58" spans="1:10" ht="24.75" customHeight="1">
      <c r="A58" s="4">
        <v>55</v>
      </c>
      <c r="B58" s="3" t="s">
        <v>2444</v>
      </c>
      <c r="C58" s="3" t="s">
        <v>2016</v>
      </c>
      <c r="D58" s="3" t="s">
        <v>2618</v>
      </c>
      <c r="E58" s="3" t="s">
        <v>2616</v>
      </c>
      <c r="F58" s="3" t="s">
        <v>2619</v>
      </c>
      <c r="G58" s="3">
        <v>0.12</v>
      </c>
      <c r="H58" s="5">
        <v>3.23</v>
      </c>
      <c r="I58" s="5">
        <v>3.23</v>
      </c>
      <c r="J58" s="3"/>
    </row>
    <row r="59" spans="1:10" ht="24.75" customHeight="1">
      <c r="A59" s="4">
        <v>56</v>
      </c>
      <c r="B59" s="3" t="s">
        <v>2017</v>
      </c>
      <c r="C59" s="3" t="s">
        <v>2018</v>
      </c>
      <c r="D59" s="4" t="s">
        <v>2462</v>
      </c>
      <c r="E59" s="3" t="s">
        <v>2019</v>
      </c>
      <c r="F59" s="3" t="s">
        <v>2020</v>
      </c>
      <c r="G59" s="4">
        <v>0.3</v>
      </c>
      <c r="H59" s="25">
        <v>355.63</v>
      </c>
      <c r="I59" s="25">
        <v>355.63</v>
      </c>
      <c r="J59" s="3"/>
    </row>
    <row r="60" spans="1:10" ht="24.75" customHeight="1">
      <c r="A60" s="4">
        <v>57</v>
      </c>
      <c r="B60" s="3" t="s">
        <v>2021</v>
      </c>
      <c r="C60" s="3" t="s">
        <v>2022</v>
      </c>
      <c r="D60" s="3" t="s">
        <v>2023</v>
      </c>
      <c r="E60" s="3" t="s">
        <v>2024</v>
      </c>
      <c r="F60" s="3" t="s">
        <v>2025</v>
      </c>
      <c r="G60" s="4">
        <v>0.1</v>
      </c>
      <c r="H60" s="25">
        <v>46.24</v>
      </c>
      <c r="I60" s="25">
        <v>46.24</v>
      </c>
      <c r="J60" s="3"/>
    </row>
    <row r="61" spans="1:10" ht="24.75" customHeight="1">
      <c r="A61" s="4">
        <v>58</v>
      </c>
      <c r="B61" s="3" t="s">
        <v>2445</v>
      </c>
      <c r="C61" s="3" t="s">
        <v>2026</v>
      </c>
      <c r="D61" s="3" t="s">
        <v>2027</v>
      </c>
      <c r="E61" s="3" t="s">
        <v>1572</v>
      </c>
      <c r="F61" s="11" t="s">
        <v>2028</v>
      </c>
      <c r="G61" s="9">
        <v>0.28</v>
      </c>
      <c r="H61" s="5">
        <v>4</v>
      </c>
      <c r="I61" s="5">
        <v>4</v>
      </c>
      <c r="J61" s="3"/>
    </row>
    <row r="62" spans="1:10" s="13" customFormat="1" ht="24.75" customHeight="1">
      <c r="A62" s="4">
        <v>59</v>
      </c>
      <c r="B62" s="3" t="s">
        <v>2446</v>
      </c>
      <c r="C62" s="3" t="s">
        <v>2029</v>
      </c>
      <c r="D62" s="3" t="s">
        <v>2027</v>
      </c>
      <c r="E62" s="3" t="s">
        <v>2447</v>
      </c>
      <c r="F62" s="11" t="s">
        <v>2030</v>
      </c>
      <c r="G62" s="9">
        <v>0.84</v>
      </c>
      <c r="H62" s="5">
        <v>12</v>
      </c>
      <c r="I62" s="5">
        <v>12</v>
      </c>
      <c r="J62" s="3"/>
    </row>
    <row r="63" spans="1:10" ht="24.75" customHeight="1">
      <c r="A63" s="4">
        <v>60</v>
      </c>
      <c r="B63" s="3" t="s">
        <v>2448</v>
      </c>
      <c r="C63" s="3" t="s">
        <v>2031</v>
      </c>
      <c r="D63" s="3" t="s">
        <v>2027</v>
      </c>
      <c r="E63" s="3" t="s">
        <v>1397</v>
      </c>
      <c r="F63" s="11" t="s">
        <v>2077</v>
      </c>
      <c r="G63" s="9">
        <v>0.7</v>
      </c>
      <c r="H63" s="5">
        <v>100</v>
      </c>
      <c r="I63" s="5">
        <v>100</v>
      </c>
      <c r="J63" s="3"/>
    </row>
    <row r="64" spans="1:10" ht="24.75" customHeight="1">
      <c r="A64" s="4">
        <v>61</v>
      </c>
      <c r="B64" s="3" t="s">
        <v>2078</v>
      </c>
      <c r="C64" s="3" t="s">
        <v>2079</v>
      </c>
      <c r="D64" s="3" t="s">
        <v>2080</v>
      </c>
      <c r="E64" s="3" t="s">
        <v>500</v>
      </c>
      <c r="F64" s="3" t="s">
        <v>501</v>
      </c>
      <c r="G64" s="9">
        <v>0.3</v>
      </c>
      <c r="H64" s="5">
        <v>75</v>
      </c>
      <c r="I64" s="5">
        <v>75</v>
      </c>
      <c r="J64" s="3"/>
    </row>
    <row r="65" spans="1:10" ht="24.75" customHeight="1">
      <c r="A65" s="4">
        <v>62</v>
      </c>
      <c r="B65" s="3" t="s">
        <v>502</v>
      </c>
      <c r="C65" s="3" t="s">
        <v>503</v>
      </c>
      <c r="D65" s="3" t="s">
        <v>2462</v>
      </c>
      <c r="E65" s="3" t="s">
        <v>504</v>
      </c>
      <c r="F65" s="3" t="s">
        <v>505</v>
      </c>
      <c r="G65" s="9">
        <v>0.45</v>
      </c>
      <c r="H65" s="5">
        <v>195</v>
      </c>
      <c r="I65" s="5">
        <v>195</v>
      </c>
      <c r="J65" s="3"/>
    </row>
    <row r="66" spans="1:10" ht="24.75" customHeight="1">
      <c r="A66" s="4">
        <v>63</v>
      </c>
      <c r="B66" s="3" t="s">
        <v>506</v>
      </c>
      <c r="C66" s="3" t="s">
        <v>507</v>
      </c>
      <c r="D66" s="3" t="s">
        <v>2080</v>
      </c>
      <c r="E66" s="3" t="s">
        <v>508</v>
      </c>
      <c r="F66" s="3" t="s">
        <v>509</v>
      </c>
      <c r="G66" s="9">
        <v>0.3</v>
      </c>
      <c r="H66" s="5">
        <v>46</v>
      </c>
      <c r="I66" s="5">
        <v>46</v>
      </c>
      <c r="J66" s="3"/>
    </row>
    <row r="67" spans="1:10" ht="24.75" customHeight="1">
      <c r="A67" s="4">
        <v>64</v>
      </c>
      <c r="B67" s="3" t="s">
        <v>510</v>
      </c>
      <c r="C67" s="3" t="s">
        <v>511</v>
      </c>
      <c r="D67" s="3" t="s">
        <v>2080</v>
      </c>
      <c r="E67" s="3" t="s">
        <v>512</v>
      </c>
      <c r="F67" s="3" t="s">
        <v>513</v>
      </c>
      <c r="G67" s="9">
        <v>0.3</v>
      </c>
      <c r="H67" s="5">
        <v>151.5</v>
      </c>
      <c r="I67" s="5">
        <v>151.5</v>
      </c>
      <c r="J67" s="3"/>
    </row>
    <row r="68" spans="1:10" ht="24.75" customHeight="1">
      <c r="A68" s="4">
        <v>65</v>
      </c>
      <c r="B68" s="3" t="s">
        <v>514</v>
      </c>
      <c r="C68" s="3" t="s">
        <v>515</v>
      </c>
      <c r="D68" s="3" t="s">
        <v>2080</v>
      </c>
      <c r="E68" s="3" t="s">
        <v>516</v>
      </c>
      <c r="F68" s="3" t="s">
        <v>517</v>
      </c>
      <c r="G68" s="9">
        <v>0.3</v>
      </c>
      <c r="H68" s="5">
        <v>218</v>
      </c>
      <c r="I68" s="5">
        <v>202</v>
      </c>
      <c r="J68" s="3"/>
    </row>
    <row r="69" spans="1:10" ht="24.75" customHeight="1">
      <c r="A69" s="4">
        <v>66</v>
      </c>
      <c r="B69" s="3" t="s">
        <v>518</v>
      </c>
      <c r="C69" s="3" t="s">
        <v>2031</v>
      </c>
      <c r="D69" s="3" t="s">
        <v>2080</v>
      </c>
      <c r="E69" s="3" t="s">
        <v>519</v>
      </c>
      <c r="F69" s="3" t="s">
        <v>520</v>
      </c>
      <c r="G69" s="9">
        <v>0.3</v>
      </c>
      <c r="H69" s="5">
        <v>40.6</v>
      </c>
      <c r="I69" s="5">
        <v>40.6</v>
      </c>
      <c r="J69" s="3"/>
    </row>
    <row r="70" spans="1:10" ht="24.75" customHeight="1">
      <c r="A70" s="4">
        <v>67</v>
      </c>
      <c r="B70" s="3" t="s">
        <v>521</v>
      </c>
      <c r="C70" s="3" t="s">
        <v>522</v>
      </c>
      <c r="D70" s="3" t="s">
        <v>2080</v>
      </c>
      <c r="E70" s="3" t="s">
        <v>523</v>
      </c>
      <c r="F70" s="3" t="s">
        <v>524</v>
      </c>
      <c r="G70" s="9">
        <v>0.3</v>
      </c>
      <c r="H70" s="5">
        <v>207.3</v>
      </c>
      <c r="I70" s="5">
        <v>207.3</v>
      </c>
      <c r="J70" s="3"/>
    </row>
    <row r="71" spans="1:10" ht="24.75" customHeight="1">
      <c r="A71" s="4">
        <v>68</v>
      </c>
      <c r="B71" s="3" t="s">
        <v>525</v>
      </c>
      <c r="C71" s="3" t="s">
        <v>522</v>
      </c>
      <c r="D71" s="3" t="s">
        <v>2080</v>
      </c>
      <c r="E71" s="3" t="s">
        <v>526</v>
      </c>
      <c r="F71" s="3" t="s">
        <v>527</v>
      </c>
      <c r="G71" s="9">
        <v>0.3</v>
      </c>
      <c r="H71" s="5">
        <v>286</v>
      </c>
      <c r="I71" s="5">
        <v>270</v>
      </c>
      <c r="J71" s="3"/>
    </row>
    <row r="72" spans="1:10" ht="24.75" customHeight="1">
      <c r="A72" s="4">
        <v>69</v>
      </c>
      <c r="B72" s="3" t="s">
        <v>528</v>
      </c>
      <c r="C72" s="3" t="s">
        <v>2079</v>
      </c>
      <c r="D72" s="3" t="s">
        <v>2080</v>
      </c>
      <c r="E72" s="3" t="s">
        <v>519</v>
      </c>
      <c r="F72" s="3" t="s">
        <v>529</v>
      </c>
      <c r="G72" s="9">
        <v>0.3</v>
      </c>
      <c r="H72" s="5">
        <v>27.3</v>
      </c>
      <c r="I72" s="5">
        <v>27.3</v>
      </c>
      <c r="J72" s="3"/>
    </row>
    <row r="73" spans="1:10" ht="24.75" customHeight="1">
      <c r="A73" s="4">
        <v>70</v>
      </c>
      <c r="B73" s="3" t="s">
        <v>530</v>
      </c>
      <c r="C73" s="3" t="s">
        <v>503</v>
      </c>
      <c r="D73" s="3" t="s">
        <v>2080</v>
      </c>
      <c r="E73" s="3" t="s">
        <v>531</v>
      </c>
      <c r="F73" s="3" t="s">
        <v>532</v>
      </c>
      <c r="G73" s="9">
        <v>0.3</v>
      </c>
      <c r="H73" s="5">
        <v>20.8</v>
      </c>
      <c r="I73" s="5">
        <v>20.8</v>
      </c>
      <c r="J73" s="3"/>
    </row>
    <row r="74" spans="1:10" ht="24.75" customHeight="1">
      <c r="A74" s="4">
        <v>71</v>
      </c>
      <c r="B74" s="3" t="s">
        <v>533</v>
      </c>
      <c r="C74" s="3" t="s">
        <v>534</v>
      </c>
      <c r="D74" s="3" t="s">
        <v>2080</v>
      </c>
      <c r="E74" s="3" t="s">
        <v>531</v>
      </c>
      <c r="F74" s="3" t="s">
        <v>535</v>
      </c>
      <c r="G74" s="9">
        <v>0.3</v>
      </c>
      <c r="H74" s="5">
        <v>19.5</v>
      </c>
      <c r="I74" s="5">
        <v>19.5</v>
      </c>
      <c r="J74" s="3"/>
    </row>
    <row r="75" spans="1:10" ht="24.75" customHeight="1">
      <c r="A75" s="4">
        <v>72</v>
      </c>
      <c r="B75" s="3" t="s">
        <v>536</v>
      </c>
      <c r="C75" s="3" t="s">
        <v>2031</v>
      </c>
      <c r="D75" s="3" t="s">
        <v>2080</v>
      </c>
      <c r="E75" s="3" t="s">
        <v>179</v>
      </c>
      <c r="F75" s="3" t="s">
        <v>537</v>
      </c>
      <c r="G75" s="9">
        <v>0.3</v>
      </c>
      <c r="H75" s="5">
        <v>53.8</v>
      </c>
      <c r="I75" s="5">
        <v>53.8</v>
      </c>
      <c r="J75" s="3"/>
    </row>
    <row r="76" spans="1:10" ht="24.75" customHeight="1">
      <c r="A76" s="4">
        <v>73</v>
      </c>
      <c r="B76" s="3" t="s">
        <v>2140</v>
      </c>
      <c r="C76" s="3" t="s">
        <v>2141</v>
      </c>
      <c r="D76" s="3" t="s">
        <v>2080</v>
      </c>
      <c r="E76" s="3" t="s">
        <v>179</v>
      </c>
      <c r="F76" s="3" t="s">
        <v>2142</v>
      </c>
      <c r="G76" s="9">
        <v>0.3</v>
      </c>
      <c r="H76" s="5">
        <v>83.2</v>
      </c>
      <c r="I76" s="5">
        <v>83.2</v>
      </c>
      <c r="J76" s="3"/>
    </row>
    <row r="77" spans="1:10" ht="24.75" customHeight="1">
      <c r="A77" s="4">
        <v>74</v>
      </c>
      <c r="B77" s="3" t="s">
        <v>2143</v>
      </c>
      <c r="C77" s="3" t="s">
        <v>2026</v>
      </c>
      <c r="D77" s="3" t="s">
        <v>2080</v>
      </c>
      <c r="E77" s="3" t="s">
        <v>179</v>
      </c>
      <c r="F77" s="3" t="s">
        <v>2144</v>
      </c>
      <c r="G77" s="9">
        <v>0.3</v>
      </c>
      <c r="H77" s="5">
        <v>32.5</v>
      </c>
      <c r="I77" s="5">
        <v>32.5</v>
      </c>
      <c r="J77" s="3"/>
    </row>
    <row r="78" spans="1:10" ht="24.75" customHeight="1">
      <c r="A78" s="4">
        <v>75</v>
      </c>
      <c r="B78" s="3" t="s">
        <v>2145</v>
      </c>
      <c r="C78" s="3" t="s">
        <v>2146</v>
      </c>
      <c r="D78" s="3" t="s">
        <v>2080</v>
      </c>
      <c r="E78" s="3" t="s">
        <v>179</v>
      </c>
      <c r="F78" s="3" t="s">
        <v>2147</v>
      </c>
      <c r="G78" s="9">
        <v>0.3</v>
      </c>
      <c r="H78" s="5">
        <v>44.2</v>
      </c>
      <c r="I78" s="5">
        <v>44.2</v>
      </c>
      <c r="J78" s="3"/>
    </row>
    <row r="79" spans="1:10" ht="24.75" customHeight="1">
      <c r="A79" s="4">
        <v>76</v>
      </c>
      <c r="B79" s="3" t="s">
        <v>2148</v>
      </c>
      <c r="C79" s="3" t="s">
        <v>2146</v>
      </c>
      <c r="D79" s="3" t="s">
        <v>2080</v>
      </c>
      <c r="E79" s="3" t="s">
        <v>179</v>
      </c>
      <c r="F79" s="3" t="s">
        <v>2149</v>
      </c>
      <c r="G79" s="9">
        <v>0.3</v>
      </c>
      <c r="H79" s="5">
        <v>92.6</v>
      </c>
      <c r="I79" s="5">
        <v>92.6</v>
      </c>
      <c r="J79" s="3"/>
    </row>
    <row r="80" spans="1:10" ht="24.75" customHeight="1">
      <c r="A80" s="4">
        <v>77</v>
      </c>
      <c r="B80" s="3" t="s">
        <v>2150</v>
      </c>
      <c r="C80" s="3" t="s">
        <v>2146</v>
      </c>
      <c r="D80" s="3" t="s">
        <v>2080</v>
      </c>
      <c r="E80" s="3" t="s">
        <v>179</v>
      </c>
      <c r="F80" s="3" t="s">
        <v>2151</v>
      </c>
      <c r="G80" s="9">
        <v>0.3</v>
      </c>
      <c r="H80" s="5">
        <v>154</v>
      </c>
      <c r="I80" s="5">
        <v>154</v>
      </c>
      <c r="J80" s="3"/>
    </row>
    <row r="81" spans="1:10" ht="24.75" customHeight="1">
      <c r="A81" s="4">
        <v>78</v>
      </c>
      <c r="B81" s="3" t="s">
        <v>2152</v>
      </c>
      <c r="C81" s="3" t="s">
        <v>2153</v>
      </c>
      <c r="D81" s="3" t="s">
        <v>2080</v>
      </c>
      <c r="E81" s="3" t="s">
        <v>179</v>
      </c>
      <c r="F81" s="3" t="s">
        <v>2154</v>
      </c>
      <c r="G81" s="9">
        <v>0.3</v>
      </c>
      <c r="H81" s="5">
        <v>22.5</v>
      </c>
      <c r="I81" s="5">
        <v>22.5</v>
      </c>
      <c r="J81" s="3"/>
    </row>
    <row r="82" spans="1:10" ht="24.75" customHeight="1">
      <c r="A82" s="4">
        <v>79</v>
      </c>
      <c r="B82" s="3" t="s">
        <v>2155</v>
      </c>
      <c r="C82" s="3" t="s">
        <v>2156</v>
      </c>
      <c r="D82" s="3" t="s">
        <v>2080</v>
      </c>
      <c r="E82" s="3" t="s">
        <v>179</v>
      </c>
      <c r="F82" s="3" t="s">
        <v>2157</v>
      </c>
      <c r="G82" s="9">
        <v>0.3</v>
      </c>
      <c r="H82" s="5">
        <v>35.7</v>
      </c>
      <c r="I82" s="5">
        <v>35.7</v>
      </c>
      <c r="J82" s="3"/>
    </row>
    <row r="83" spans="1:10" ht="24.75" customHeight="1">
      <c r="A83" s="4">
        <v>80</v>
      </c>
      <c r="B83" s="3" t="s">
        <v>2158</v>
      </c>
      <c r="C83" s="3" t="s">
        <v>2029</v>
      </c>
      <c r="D83" s="3" t="s">
        <v>2080</v>
      </c>
      <c r="E83" s="3" t="s">
        <v>179</v>
      </c>
      <c r="F83" s="3" t="s">
        <v>2159</v>
      </c>
      <c r="G83" s="9">
        <v>0.3</v>
      </c>
      <c r="H83" s="5">
        <v>25.4</v>
      </c>
      <c r="I83" s="5">
        <v>25.4</v>
      </c>
      <c r="J83" s="3"/>
    </row>
    <row r="84" spans="1:10" ht="24.75" customHeight="1">
      <c r="A84" s="4">
        <v>81</v>
      </c>
      <c r="B84" s="3" t="s">
        <v>2160</v>
      </c>
      <c r="C84" s="3" t="s">
        <v>2161</v>
      </c>
      <c r="D84" s="3" t="s">
        <v>2080</v>
      </c>
      <c r="E84" s="3" t="s">
        <v>179</v>
      </c>
      <c r="F84" s="3" t="s">
        <v>2162</v>
      </c>
      <c r="G84" s="9">
        <v>0.3</v>
      </c>
      <c r="H84" s="5">
        <v>62.5</v>
      </c>
      <c r="I84" s="5">
        <v>62.5</v>
      </c>
      <c r="J84" s="3"/>
    </row>
    <row r="85" spans="1:10" ht="24.75" customHeight="1">
      <c r="A85" s="4">
        <v>82</v>
      </c>
      <c r="B85" s="3" t="s">
        <v>2163</v>
      </c>
      <c r="C85" s="3" t="s">
        <v>2146</v>
      </c>
      <c r="D85" s="3" t="s">
        <v>2080</v>
      </c>
      <c r="E85" s="3" t="s">
        <v>179</v>
      </c>
      <c r="F85" s="3" t="s">
        <v>2164</v>
      </c>
      <c r="G85" s="9">
        <v>0.3</v>
      </c>
      <c r="H85" s="5">
        <v>62.5</v>
      </c>
      <c r="I85" s="5">
        <v>62.5</v>
      </c>
      <c r="J85" s="3"/>
    </row>
    <row r="86" spans="1:10" ht="24.75" customHeight="1">
      <c r="A86" s="4">
        <v>83</v>
      </c>
      <c r="B86" s="3" t="s">
        <v>2165</v>
      </c>
      <c r="C86" s="3" t="s">
        <v>2146</v>
      </c>
      <c r="D86" s="3" t="s">
        <v>2080</v>
      </c>
      <c r="E86" s="3" t="s">
        <v>179</v>
      </c>
      <c r="F86" s="3" t="s">
        <v>2164</v>
      </c>
      <c r="G86" s="9">
        <v>0.3</v>
      </c>
      <c r="H86" s="5">
        <v>65.2</v>
      </c>
      <c r="I86" s="5">
        <v>65.2</v>
      </c>
      <c r="J86" s="3"/>
    </row>
    <row r="87" spans="1:10" ht="24.75" customHeight="1">
      <c r="A87" s="4">
        <v>84</v>
      </c>
      <c r="B87" s="3" t="s">
        <v>2166</v>
      </c>
      <c r="C87" s="3" t="s">
        <v>522</v>
      </c>
      <c r="D87" s="3" t="s">
        <v>2080</v>
      </c>
      <c r="E87" s="3" t="s">
        <v>179</v>
      </c>
      <c r="F87" s="3" t="s">
        <v>535</v>
      </c>
      <c r="G87" s="9">
        <v>0.3</v>
      </c>
      <c r="H87" s="5">
        <v>19.5</v>
      </c>
      <c r="I87" s="5">
        <v>19.5</v>
      </c>
      <c r="J87" s="3"/>
    </row>
    <row r="88" spans="1:10" ht="24.75" customHeight="1">
      <c r="A88" s="4">
        <v>85</v>
      </c>
      <c r="B88" s="3" t="s">
        <v>2167</v>
      </c>
      <c r="C88" s="3" t="s">
        <v>2168</v>
      </c>
      <c r="D88" s="3" t="s">
        <v>2080</v>
      </c>
      <c r="E88" s="3" t="s">
        <v>179</v>
      </c>
      <c r="F88" s="3" t="s">
        <v>2169</v>
      </c>
      <c r="G88" s="9">
        <v>0.3</v>
      </c>
      <c r="H88" s="5">
        <v>38.2</v>
      </c>
      <c r="I88" s="5">
        <v>38.2</v>
      </c>
      <c r="J88" s="3"/>
    </row>
    <row r="89" spans="1:10" ht="24.75" customHeight="1">
      <c r="A89" s="4">
        <v>86</v>
      </c>
      <c r="B89" s="3" t="s">
        <v>2170</v>
      </c>
      <c r="C89" s="3" t="s">
        <v>2171</v>
      </c>
      <c r="D89" s="3" t="s">
        <v>2172</v>
      </c>
      <c r="E89" s="3" t="s">
        <v>2449</v>
      </c>
      <c r="F89" s="3" t="s">
        <v>2173</v>
      </c>
      <c r="G89" s="3">
        <v>0.12</v>
      </c>
      <c r="H89" s="5">
        <v>33.76</v>
      </c>
      <c r="I89" s="5">
        <v>33.76</v>
      </c>
      <c r="J89" s="3"/>
    </row>
    <row r="90" spans="1:10" ht="24.75" customHeight="1">
      <c r="A90" s="4">
        <v>87</v>
      </c>
      <c r="B90" s="3" t="s">
        <v>2174</v>
      </c>
      <c r="C90" s="3" t="s">
        <v>2171</v>
      </c>
      <c r="D90" s="3" t="s">
        <v>2172</v>
      </c>
      <c r="E90" s="3" t="s">
        <v>2449</v>
      </c>
      <c r="F90" s="3" t="s">
        <v>2175</v>
      </c>
      <c r="G90" s="3">
        <v>0.12</v>
      </c>
      <c r="H90" s="5">
        <v>44.72</v>
      </c>
      <c r="I90" s="5">
        <v>44.72</v>
      </c>
      <c r="J90" s="3"/>
    </row>
    <row r="91" spans="1:10" ht="24.75" customHeight="1">
      <c r="A91" s="4">
        <v>88</v>
      </c>
      <c r="B91" s="3" t="s">
        <v>2176</v>
      </c>
      <c r="C91" s="3" t="s">
        <v>2171</v>
      </c>
      <c r="D91" s="3" t="s">
        <v>2172</v>
      </c>
      <c r="E91" s="3" t="s">
        <v>2449</v>
      </c>
      <c r="F91" s="3" t="s">
        <v>2177</v>
      </c>
      <c r="G91" s="3">
        <v>0.12</v>
      </c>
      <c r="H91" s="5">
        <v>48.07</v>
      </c>
      <c r="I91" s="5">
        <v>48.07</v>
      </c>
      <c r="J91" s="3"/>
    </row>
    <row r="92" spans="1:10" ht="24.75" customHeight="1">
      <c r="A92" s="4">
        <v>89</v>
      </c>
      <c r="B92" s="3" t="s">
        <v>2178</v>
      </c>
      <c r="C92" s="3" t="s">
        <v>2171</v>
      </c>
      <c r="D92" s="3" t="s">
        <v>2172</v>
      </c>
      <c r="E92" s="3" t="s">
        <v>2449</v>
      </c>
      <c r="F92" s="3" t="s">
        <v>2179</v>
      </c>
      <c r="G92" s="3">
        <v>0.12</v>
      </c>
      <c r="H92" s="5">
        <v>49.71</v>
      </c>
      <c r="I92" s="5">
        <v>49.71</v>
      </c>
      <c r="J92" s="3"/>
    </row>
    <row r="93" spans="1:10" ht="24.75" customHeight="1">
      <c r="A93" s="4">
        <v>90</v>
      </c>
      <c r="B93" s="3" t="s">
        <v>2180</v>
      </c>
      <c r="C93" s="3" t="s">
        <v>2171</v>
      </c>
      <c r="D93" s="3" t="s">
        <v>2172</v>
      </c>
      <c r="E93" s="3" t="s">
        <v>2449</v>
      </c>
      <c r="F93" s="3" t="s">
        <v>2181</v>
      </c>
      <c r="G93" s="3">
        <v>0.12</v>
      </c>
      <c r="H93" s="5">
        <v>56.98</v>
      </c>
      <c r="I93" s="5">
        <v>56.98</v>
      </c>
      <c r="J93" s="3"/>
    </row>
    <row r="94" spans="1:10" ht="24.75" customHeight="1">
      <c r="A94" s="4">
        <v>91</v>
      </c>
      <c r="B94" s="3" t="s">
        <v>2182</v>
      </c>
      <c r="C94" s="3" t="s">
        <v>2171</v>
      </c>
      <c r="D94" s="3" t="s">
        <v>2172</v>
      </c>
      <c r="E94" s="3" t="s">
        <v>2449</v>
      </c>
      <c r="F94" s="3" t="s">
        <v>2183</v>
      </c>
      <c r="G94" s="3">
        <v>0.12</v>
      </c>
      <c r="H94" s="5">
        <v>51.38</v>
      </c>
      <c r="I94" s="5">
        <v>51.38</v>
      </c>
      <c r="J94" s="3"/>
    </row>
    <row r="95" spans="1:10" ht="24.75" customHeight="1">
      <c r="A95" s="4">
        <v>92</v>
      </c>
      <c r="B95" s="3" t="s">
        <v>2184</v>
      </c>
      <c r="C95" s="3" t="s">
        <v>2171</v>
      </c>
      <c r="D95" s="3" t="s">
        <v>2172</v>
      </c>
      <c r="E95" s="3" t="s">
        <v>2449</v>
      </c>
      <c r="F95" s="3" t="s">
        <v>2185</v>
      </c>
      <c r="G95" s="3">
        <v>0.12</v>
      </c>
      <c r="H95" s="5">
        <v>32.04</v>
      </c>
      <c r="I95" s="5">
        <v>32.04</v>
      </c>
      <c r="J95" s="3"/>
    </row>
    <row r="96" spans="1:10" ht="24.75" customHeight="1">
      <c r="A96" s="4">
        <v>93</v>
      </c>
      <c r="B96" s="3" t="s">
        <v>2186</v>
      </c>
      <c r="C96" s="3" t="s">
        <v>2171</v>
      </c>
      <c r="D96" s="3" t="s">
        <v>2172</v>
      </c>
      <c r="E96" s="3" t="s">
        <v>2449</v>
      </c>
      <c r="F96" s="3" t="s">
        <v>2187</v>
      </c>
      <c r="G96" s="3">
        <v>0.12</v>
      </c>
      <c r="H96" s="5">
        <v>43.46</v>
      </c>
      <c r="I96" s="5">
        <v>43.46</v>
      </c>
      <c r="J96" s="3"/>
    </row>
    <row r="97" spans="1:10" ht="24.75" customHeight="1">
      <c r="A97" s="4">
        <v>94</v>
      </c>
      <c r="B97" s="3" t="s">
        <v>2188</v>
      </c>
      <c r="C97" s="3" t="s">
        <v>2171</v>
      </c>
      <c r="D97" s="3" t="s">
        <v>2172</v>
      </c>
      <c r="E97" s="3" t="s">
        <v>2449</v>
      </c>
      <c r="F97" s="3" t="s">
        <v>2189</v>
      </c>
      <c r="G97" s="3">
        <v>0.12</v>
      </c>
      <c r="H97" s="5">
        <v>50.59</v>
      </c>
      <c r="I97" s="5">
        <v>50.59</v>
      </c>
      <c r="J97" s="3"/>
    </row>
    <row r="98" spans="1:10" ht="24.75" customHeight="1">
      <c r="A98" s="4">
        <v>95</v>
      </c>
      <c r="B98" s="3" t="s">
        <v>2450</v>
      </c>
      <c r="C98" s="3" t="s">
        <v>2190</v>
      </c>
      <c r="D98" s="3" t="s">
        <v>2080</v>
      </c>
      <c r="E98" s="3"/>
      <c r="F98" s="3" t="s">
        <v>2191</v>
      </c>
      <c r="G98" s="3">
        <v>1.28</v>
      </c>
      <c r="H98" s="5">
        <v>166</v>
      </c>
      <c r="I98" s="5">
        <v>166</v>
      </c>
      <c r="J98" s="3"/>
    </row>
    <row r="99" spans="1:10" ht="24.75" customHeight="1">
      <c r="A99" s="4">
        <v>96</v>
      </c>
      <c r="B99" s="3" t="s">
        <v>2192</v>
      </c>
      <c r="C99" s="3" t="s">
        <v>2190</v>
      </c>
      <c r="D99" s="3" t="s">
        <v>2193</v>
      </c>
      <c r="E99" s="4" t="s">
        <v>2194</v>
      </c>
      <c r="F99" s="3" t="s">
        <v>2195</v>
      </c>
      <c r="G99" s="3">
        <v>1</v>
      </c>
      <c r="H99" s="5">
        <v>66.21</v>
      </c>
      <c r="I99" s="5">
        <v>66.21</v>
      </c>
      <c r="J99" s="3"/>
    </row>
    <row r="100" spans="1:10" ht="24.75" customHeight="1">
      <c r="A100" s="4">
        <v>97</v>
      </c>
      <c r="B100" s="3" t="s">
        <v>2196</v>
      </c>
      <c r="C100" s="3" t="s">
        <v>2190</v>
      </c>
      <c r="D100" s="3" t="s">
        <v>2193</v>
      </c>
      <c r="E100" s="4" t="s">
        <v>2194</v>
      </c>
      <c r="F100" s="3" t="s">
        <v>2197</v>
      </c>
      <c r="G100" s="3">
        <v>1</v>
      </c>
      <c r="H100" s="5">
        <v>63.56</v>
      </c>
      <c r="I100" s="5">
        <v>63.56</v>
      </c>
      <c r="J100" s="3"/>
    </row>
    <row r="101" spans="1:10" ht="24.75" customHeight="1">
      <c r="A101" s="4">
        <v>98</v>
      </c>
      <c r="B101" s="3" t="s">
        <v>2198</v>
      </c>
      <c r="C101" s="3" t="s">
        <v>2190</v>
      </c>
      <c r="D101" s="3" t="s">
        <v>2193</v>
      </c>
      <c r="E101" s="4"/>
      <c r="F101" s="4" t="s">
        <v>2199</v>
      </c>
      <c r="G101" s="4">
        <v>0.5</v>
      </c>
      <c r="H101" s="25">
        <v>29.92</v>
      </c>
      <c r="I101" s="25">
        <v>29.92</v>
      </c>
      <c r="J101" s="4"/>
    </row>
    <row r="102" spans="1:10" ht="24.75" customHeight="1">
      <c r="A102" s="4">
        <v>99</v>
      </c>
      <c r="B102" s="3" t="s">
        <v>2200</v>
      </c>
      <c r="C102" s="3" t="s">
        <v>2190</v>
      </c>
      <c r="D102" s="3" t="s">
        <v>2193</v>
      </c>
      <c r="E102" s="4"/>
      <c r="F102" s="4" t="s">
        <v>2199</v>
      </c>
      <c r="G102" s="4">
        <v>0.5</v>
      </c>
      <c r="H102" s="25">
        <v>29.8</v>
      </c>
      <c r="I102" s="25">
        <v>29.8</v>
      </c>
      <c r="J102" s="4"/>
    </row>
    <row r="103" spans="1:10" ht="30.75" customHeight="1">
      <c r="A103" s="4">
        <v>100</v>
      </c>
      <c r="B103" s="8" t="s">
        <v>2201</v>
      </c>
      <c r="C103" s="3" t="s">
        <v>2202</v>
      </c>
      <c r="D103" s="3" t="s">
        <v>2203</v>
      </c>
      <c r="E103" s="8" t="s">
        <v>2204</v>
      </c>
      <c r="F103" s="8" t="s">
        <v>581</v>
      </c>
      <c r="G103" s="8">
        <f aca="true" t="shared" si="0" ref="G103:G111">H103*0.01</f>
        <v>1.3</v>
      </c>
      <c r="H103" s="16">
        <v>130</v>
      </c>
      <c r="I103" s="16">
        <v>130</v>
      </c>
      <c r="J103" s="3"/>
    </row>
    <row r="104" spans="1:10" ht="29.25" customHeight="1">
      <c r="A104" s="4">
        <v>101</v>
      </c>
      <c r="B104" s="8" t="s">
        <v>582</v>
      </c>
      <c r="C104" s="3" t="s">
        <v>2202</v>
      </c>
      <c r="D104" s="3" t="s">
        <v>2203</v>
      </c>
      <c r="E104" s="8" t="s">
        <v>2204</v>
      </c>
      <c r="F104" s="8" t="s">
        <v>583</v>
      </c>
      <c r="G104" s="8">
        <f t="shared" si="0"/>
        <v>0.9</v>
      </c>
      <c r="H104" s="16">
        <v>90</v>
      </c>
      <c r="I104" s="16">
        <v>90</v>
      </c>
      <c r="J104" s="3"/>
    </row>
    <row r="105" spans="1:10" ht="24.75" customHeight="1">
      <c r="A105" s="4">
        <v>102</v>
      </c>
      <c r="B105" s="3" t="s">
        <v>584</v>
      </c>
      <c r="C105" s="3" t="s">
        <v>2202</v>
      </c>
      <c r="D105" s="3" t="s">
        <v>2203</v>
      </c>
      <c r="E105" s="3" t="s">
        <v>585</v>
      </c>
      <c r="F105" s="3" t="s">
        <v>586</v>
      </c>
      <c r="G105" s="8">
        <f t="shared" si="0"/>
        <v>0.048</v>
      </c>
      <c r="H105" s="5">
        <v>4.8</v>
      </c>
      <c r="I105" s="5">
        <v>4.8</v>
      </c>
      <c r="J105" s="4"/>
    </row>
    <row r="106" spans="1:10" ht="24.75" customHeight="1">
      <c r="A106" s="4">
        <v>103</v>
      </c>
      <c r="B106" s="3" t="s">
        <v>587</v>
      </c>
      <c r="C106" s="3" t="s">
        <v>2202</v>
      </c>
      <c r="D106" s="3" t="s">
        <v>2203</v>
      </c>
      <c r="E106" s="3" t="s">
        <v>588</v>
      </c>
      <c r="F106" s="3" t="s">
        <v>589</v>
      </c>
      <c r="G106" s="8">
        <f t="shared" si="0"/>
        <v>0.155</v>
      </c>
      <c r="H106" s="5">
        <v>15.5</v>
      </c>
      <c r="I106" s="5">
        <v>15.5</v>
      </c>
      <c r="J106" s="4"/>
    </row>
    <row r="107" spans="1:10" ht="24.75" customHeight="1">
      <c r="A107" s="4">
        <v>104</v>
      </c>
      <c r="B107" s="3" t="s">
        <v>590</v>
      </c>
      <c r="C107" s="3" t="s">
        <v>2202</v>
      </c>
      <c r="D107" s="3" t="s">
        <v>2203</v>
      </c>
      <c r="E107" s="3" t="s">
        <v>591</v>
      </c>
      <c r="F107" s="3" t="s">
        <v>592</v>
      </c>
      <c r="G107" s="8">
        <f t="shared" si="0"/>
        <v>1.317</v>
      </c>
      <c r="H107" s="5">
        <v>131.7</v>
      </c>
      <c r="I107" s="5">
        <v>131.7</v>
      </c>
      <c r="J107" s="4"/>
    </row>
    <row r="108" spans="1:10" ht="24.75" customHeight="1">
      <c r="A108" s="4">
        <v>105</v>
      </c>
      <c r="B108" s="3" t="s">
        <v>593</v>
      </c>
      <c r="C108" s="3" t="s">
        <v>2202</v>
      </c>
      <c r="D108" s="3" t="s">
        <v>2203</v>
      </c>
      <c r="E108" s="3" t="s">
        <v>594</v>
      </c>
      <c r="F108" s="3" t="s">
        <v>595</v>
      </c>
      <c r="G108" s="8">
        <f t="shared" si="0"/>
        <v>0.0576</v>
      </c>
      <c r="H108" s="5">
        <v>5.76</v>
      </c>
      <c r="I108" s="5">
        <v>5.76</v>
      </c>
      <c r="J108" s="4"/>
    </row>
    <row r="109" spans="1:10" ht="24.75" customHeight="1">
      <c r="A109" s="4">
        <v>106</v>
      </c>
      <c r="B109" s="3" t="s">
        <v>596</v>
      </c>
      <c r="C109" s="3" t="s">
        <v>2202</v>
      </c>
      <c r="D109" s="3" t="s">
        <v>2203</v>
      </c>
      <c r="E109" s="3" t="s">
        <v>597</v>
      </c>
      <c r="F109" s="3" t="s">
        <v>595</v>
      </c>
      <c r="G109" s="8">
        <f t="shared" si="0"/>
        <v>0.6864</v>
      </c>
      <c r="H109" s="5">
        <v>68.64</v>
      </c>
      <c r="I109" s="5">
        <v>68.64</v>
      </c>
      <c r="J109" s="4"/>
    </row>
    <row r="110" spans="1:10" ht="24.75" customHeight="1">
      <c r="A110" s="4">
        <v>107</v>
      </c>
      <c r="B110" s="8" t="s">
        <v>598</v>
      </c>
      <c r="C110" s="3" t="s">
        <v>2202</v>
      </c>
      <c r="D110" s="3" t="s">
        <v>2203</v>
      </c>
      <c r="E110" s="8" t="s">
        <v>599</v>
      </c>
      <c r="F110" s="8" t="s">
        <v>600</v>
      </c>
      <c r="G110" s="8">
        <f t="shared" si="0"/>
        <v>0.08</v>
      </c>
      <c r="H110" s="5">
        <v>8</v>
      </c>
      <c r="I110" s="5">
        <v>8</v>
      </c>
      <c r="J110" s="4"/>
    </row>
    <row r="111" spans="1:10" ht="24.75" customHeight="1">
      <c r="A111" s="4">
        <v>108</v>
      </c>
      <c r="B111" s="8" t="s">
        <v>601</v>
      </c>
      <c r="C111" s="3" t="s">
        <v>2202</v>
      </c>
      <c r="D111" s="3" t="s">
        <v>2203</v>
      </c>
      <c r="E111" s="8" t="s">
        <v>602</v>
      </c>
      <c r="F111" s="8" t="s">
        <v>603</v>
      </c>
      <c r="G111" s="8">
        <f t="shared" si="0"/>
        <v>0.05</v>
      </c>
      <c r="H111" s="5">
        <v>5</v>
      </c>
      <c r="I111" s="5">
        <v>5</v>
      </c>
      <c r="J111" s="4"/>
    </row>
    <row r="112" spans="1:10" ht="24.75" customHeight="1">
      <c r="A112" s="4">
        <v>109</v>
      </c>
      <c r="B112" s="8" t="s">
        <v>3118</v>
      </c>
      <c r="C112" s="8" t="s">
        <v>737</v>
      </c>
      <c r="D112" s="3" t="s">
        <v>604</v>
      </c>
      <c r="E112" s="3" t="s">
        <v>605</v>
      </c>
      <c r="F112" s="3" t="s">
        <v>606</v>
      </c>
      <c r="G112" s="3">
        <v>15</v>
      </c>
      <c r="H112" s="5">
        <v>145.71</v>
      </c>
      <c r="I112" s="5">
        <v>145.71</v>
      </c>
      <c r="J112" s="4"/>
    </row>
  </sheetData>
  <sheetProtection/>
  <mergeCells count="2">
    <mergeCell ref="A1:J1"/>
    <mergeCell ref="A3:B3"/>
  </mergeCells>
  <printOptions/>
  <pageMargins left="0.7480314960629921" right="0.7480314960629921" top="0.7874015748031497" bottom="0.7874015748031497" header="0.5118110236220472" footer="0.5118110236220472"/>
  <pageSetup horizontalDpi="600" verticalDpi="600" orientation="landscape" paperSize="8"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dimension ref="A1:L50"/>
  <sheetViews>
    <sheetView zoomScalePageLayoutView="0" workbookViewId="0" topLeftCell="A1">
      <pane ySplit="3" topLeftCell="A4" activePane="bottomLeft" state="frozen"/>
      <selection pane="topLeft" activeCell="F96" sqref="F96"/>
      <selection pane="bottomLeft" activeCell="D40" sqref="D40:D42"/>
    </sheetView>
  </sheetViews>
  <sheetFormatPr defaultColWidth="9.00390625" defaultRowHeight="14.25"/>
  <cols>
    <col min="1" max="1" width="5.00390625" style="0" customWidth="1"/>
    <col min="2" max="2" width="12.625" style="0" customWidth="1"/>
    <col min="3" max="3" width="6.75390625" style="0" customWidth="1"/>
    <col min="4" max="4" width="5.125" style="0" customWidth="1"/>
    <col min="5" max="5" width="13.875" style="0" customWidth="1"/>
    <col min="6" max="6" width="33.25390625" style="0" customWidth="1"/>
    <col min="7" max="7" width="5.625" style="0" customWidth="1"/>
    <col min="8" max="8" width="8.625" style="0" customWidth="1"/>
    <col min="9" max="9" width="6.50390625" style="0" customWidth="1"/>
    <col min="10" max="10" width="7.75390625" style="0" customWidth="1"/>
    <col min="11" max="11" width="6.625" style="0" customWidth="1"/>
    <col min="12" max="12" width="3.00390625" style="0" customWidth="1"/>
  </cols>
  <sheetData>
    <row r="1" spans="1:12" ht="36" customHeight="1">
      <c r="A1" s="206" t="s">
        <v>2854</v>
      </c>
      <c r="B1" s="206"/>
      <c r="C1" s="206"/>
      <c r="D1" s="206"/>
      <c r="E1" s="206"/>
      <c r="F1" s="206"/>
      <c r="G1" s="206"/>
      <c r="H1" s="206"/>
      <c r="I1" s="206"/>
      <c r="J1" s="206"/>
      <c r="K1" s="206"/>
      <c r="L1" s="206"/>
    </row>
    <row r="2" spans="1:12" ht="23.25" customHeight="1">
      <c r="A2" s="207" t="s">
        <v>1907</v>
      </c>
      <c r="B2" s="207" t="s">
        <v>1916</v>
      </c>
      <c r="C2" s="207" t="s">
        <v>1909</v>
      </c>
      <c r="D2" s="207" t="s">
        <v>840</v>
      </c>
      <c r="E2" s="207" t="s">
        <v>1883</v>
      </c>
      <c r="F2" s="207" t="s">
        <v>841</v>
      </c>
      <c r="G2" s="207" t="s">
        <v>2628</v>
      </c>
      <c r="H2" s="207" t="s">
        <v>1912</v>
      </c>
      <c r="I2" s="207" t="s">
        <v>707</v>
      </c>
      <c r="J2" s="207" t="s">
        <v>2828</v>
      </c>
      <c r="K2" s="207"/>
      <c r="L2" s="207" t="s">
        <v>1915</v>
      </c>
    </row>
    <row r="3" spans="1:12" ht="21" customHeight="1">
      <c r="A3" s="207"/>
      <c r="B3" s="207"/>
      <c r="C3" s="207"/>
      <c r="D3" s="207"/>
      <c r="E3" s="207"/>
      <c r="F3" s="207"/>
      <c r="G3" s="207"/>
      <c r="H3" s="207"/>
      <c r="I3" s="207"/>
      <c r="J3" s="3" t="s">
        <v>710</v>
      </c>
      <c r="K3" s="3" t="s">
        <v>711</v>
      </c>
      <c r="L3" s="207"/>
    </row>
    <row r="4" spans="1:12" s="35" customFormat="1" ht="31.5" customHeight="1">
      <c r="A4" s="203" t="s">
        <v>544</v>
      </c>
      <c r="B4" s="204"/>
      <c r="C4" s="205"/>
      <c r="D4" s="23"/>
      <c r="E4" s="23"/>
      <c r="F4" s="23"/>
      <c r="G4" s="23"/>
      <c r="H4" s="26">
        <f>SUM(H5:H50)</f>
        <v>419.28</v>
      </c>
      <c r="I4" s="26">
        <f>SUM(I5:I50)</f>
        <v>0</v>
      </c>
      <c r="J4" s="26">
        <f>SUM(J5:J50)</f>
        <v>335.43999999999994</v>
      </c>
      <c r="K4" s="26">
        <f>SUM(K5:K50)</f>
        <v>83.84000000000002</v>
      </c>
      <c r="L4" s="2"/>
    </row>
    <row r="5" spans="1:12" s="40" customFormat="1" ht="40.5" customHeight="1">
      <c r="A5" s="7">
        <v>1</v>
      </c>
      <c r="B5" s="7" t="s">
        <v>1337</v>
      </c>
      <c r="C5" s="44" t="s">
        <v>1799</v>
      </c>
      <c r="D5" s="7" t="s">
        <v>1467</v>
      </c>
      <c r="E5" s="7" t="s">
        <v>1338</v>
      </c>
      <c r="F5" s="7" t="s">
        <v>1339</v>
      </c>
      <c r="G5" s="7">
        <v>150</v>
      </c>
      <c r="H5" s="7">
        <v>3</v>
      </c>
      <c r="I5" s="7"/>
      <c r="J5" s="7">
        <v>2.4</v>
      </c>
      <c r="K5" s="7">
        <f aca="true" t="shared" si="0" ref="K5:K50">H5-J5</f>
        <v>0.6000000000000001</v>
      </c>
      <c r="L5" s="7"/>
    </row>
    <row r="6" spans="1:12" s="40" customFormat="1" ht="40.5" customHeight="1">
      <c r="A6" s="7">
        <v>2</v>
      </c>
      <c r="B6" s="7" t="s">
        <v>3042</v>
      </c>
      <c r="C6" s="44" t="s">
        <v>1799</v>
      </c>
      <c r="D6" s="7" t="s">
        <v>1462</v>
      </c>
      <c r="E6" s="7" t="s">
        <v>1340</v>
      </c>
      <c r="F6" s="7" t="s">
        <v>1372</v>
      </c>
      <c r="G6" s="7"/>
      <c r="H6" s="7">
        <v>9.2</v>
      </c>
      <c r="I6" s="7"/>
      <c r="J6" s="7">
        <v>7.36</v>
      </c>
      <c r="K6" s="7">
        <f t="shared" si="0"/>
        <v>1.839999999999999</v>
      </c>
      <c r="L6" s="7"/>
    </row>
    <row r="7" spans="1:12" s="40" customFormat="1" ht="40.5" customHeight="1">
      <c r="A7" s="7">
        <v>3</v>
      </c>
      <c r="B7" s="50" t="s">
        <v>545</v>
      </c>
      <c r="C7" s="44" t="s">
        <v>1799</v>
      </c>
      <c r="D7" s="7" t="s">
        <v>1462</v>
      </c>
      <c r="E7" s="7" t="s">
        <v>1340</v>
      </c>
      <c r="F7" s="7" t="s">
        <v>546</v>
      </c>
      <c r="G7" s="7"/>
      <c r="H7" s="7">
        <v>6</v>
      </c>
      <c r="I7" s="7"/>
      <c r="J7" s="7">
        <v>4.8</v>
      </c>
      <c r="K7" s="7">
        <f t="shared" si="0"/>
        <v>1.2000000000000002</v>
      </c>
      <c r="L7" s="7"/>
    </row>
    <row r="8" spans="1:12" s="40" customFormat="1" ht="40.5" customHeight="1">
      <c r="A8" s="7">
        <v>4</v>
      </c>
      <c r="B8" s="50" t="s">
        <v>547</v>
      </c>
      <c r="C8" s="44" t="s">
        <v>1799</v>
      </c>
      <c r="D8" s="7" t="s">
        <v>1462</v>
      </c>
      <c r="E8" s="7" t="s">
        <v>1340</v>
      </c>
      <c r="F8" s="7" t="s">
        <v>548</v>
      </c>
      <c r="G8" s="7"/>
      <c r="H8" s="7">
        <v>4</v>
      </c>
      <c r="I8" s="7"/>
      <c r="J8" s="7">
        <v>3.2</v>
      </c>
      <c r="K8" s="7">
        <f t="shared" si="0"/>
        <v>0.7999999999999998</v>
      </c>
      <c r="L8" s="7"/>
    </row>
    <row r="9" spans="1:12" s="40" customFormat="1" ht="40.5" customHeight="1">
      <c r="A9" s="7">
        <v>5</v>
      </c>
      <c r="B9" s="50" t="s">
        <v>549</v>
      </c>
      <c r="C9" s="44" t="s">
        <v>1799</v>
      </c>
      <c r="D9" s="7" t="s">
        <v>1462</v>
      </c>
      <c r="E9" s="7" t="s">
        <v>1340</v>
      </c>
      <c r="F9" s="7" t="s">
        <v>550</v>
      </c>
      <c r="G9" s="7"/>
      <c r="H9" s="7">
        <v>7.5</v>
      </c>
      <c r="I9" s="7"/>
      <c r="J9" s="7">
        <v>6</v>
      </c>
      <c r="K9" s="7">
        <f t="shared" si="0"/>
        <v>1.5</v>
      </c>
      <c r="L9" s="7"/>
    </row>
    <row r="10" spans="1:12" s="40" customFormat="1" ht="51" customHeight="1">
      <c r="A10" s="7">
        <v>6</v>
      </c>
      <c r="B10" s="7" t="s">
        <v>551</v>
      </c>
      <c r="C10" s="7" t="s">
        <v>742</v>
      </c>
      <c r="D10" s="7" t="s">
        <v>1462</v>
      </c>
      <c r="E10" s="7" t="s">
        <v>552</v>
      </c>
      <c r="F10" s="7" t="s">
        <v>553</v>
      </c>
      <c r="G10" s="7"/>
      <c r="H10" s="7">
        <v>2</v>
      </c>
      <c r="I10" s="7"/>
      <c r="J10" s="7">
        <v>1.6</v>
      </c>
      <c r="K10" s="7">
        <f t="shared" si="0"/>
        <v>0.3999999999999999</v>
      </c>
      <c r="L10" s="7"/>
    </row>
    <row r="11" spans="1:12" s="40" customFormat="1" ht="30" customHeight="1">
      <c r="A11" s="7">
        <v>7</v>
      </c>
      <c r="B11" s="7" t="s">
        <v>554</v>
      </c>
      <c r="C11" s="7" t="s">
        <v>2559</v>
      </c>
      <c r="D11" s="7" t="s">
        <v>1462</v>
      </c>
      <c r="E11" s="7" t="s">
        <v>1340</v>
      </c>
      <c r="F11" s="7" t="s">
        <v>555</v>
      </c>
      <c r="G11" s="7"/>
      <c r="H11" s="7">
        <v>9.7</v>
      </c>
      <c r="I11" s="7"/>
      <c r="J11" s="7">
        <v>7.76</v>
      </c>
      <c r="K11" s="7">
        <f t="shared" si="0"/>
        <v>1.9399999999999995</v>
      </c>
      <c r="L11" s="7"/>
    </row>
    <row r="12" spans="1:12" s="40" customFormat="1" ht="30" customHeight="1">
      <c r="A12" s="7">
        <v>8</v>
      </c>
      <c r="B12" s="7" t="s">
        <v>556</v>
      </c>
      <c r="C12" s="7" t="s">
        <v>905</v>
      </c>
      <c r="D12" s="7" t="s">
        <v>1462</v>
      </c>
      <c r="E12" s="7" t="s">
        <v>1340</v>
      </c>
      <c r="F12" s="7" t="s">
        <v>557</v>
      </c>
      <c r="G12" s="7"/>
      <c r="H12" s="7">
        <v>7.5</v>
      </c>
      <c r="I12" s="7"/>
      <c r="J12" s="7">
        <v>6</v>
      </c>
      <c r="K12" s="7">
        <f t="shared" si="0"/>
        <v>1.5</v>
      </c>
      <c r="L12" s="7"/>
    </row>
    <row r="13" spans="1:12" s="40" customFormat="1" ht="36" customHeight="1">
      <c r="A13" s="7">
        <v>9</v>
      </c>
      <c r="B13" s="7" t="s">
        <v>558</v>
      </c>
      <c r="C13" s="7" t="s">
        <v>288</v>
      </c>
      <c r="D13" s="7" t="s">
        <v>1462</v>
      </c>
      <c r="E13" s="7" t="s">
        <v>1340</v>
      </c>
      <c r="F13" s="7" t="s">
        <v>559</v>
      </c>
      <c r="G13" s="7"/>
      <c r="H13" s="7">
        <v>5.4</v>
      </c>
      <c r="I13" s="7"/>
      <c r="J13" s="7">
        <v>4.32</v>
      </c>
      <c r="K13" s="7">
        <f t="shared" si="0"/>
        <v>1.08</v>
      </c>
      <c r="L13" s="7"/>
    </row>
    <row r="14" spans="1:12" s="40" customFormat="1" ht="37.5" customHeight="1">
      <c r="A14" s="7">
        <v>10</v>
      </c>
      <c r="B14" s="7" t="s">
        <v>560</v>
      </c>
      <c r="C14" s="7" t="s">
        <v>733</v>
      </c>
      <c r="D14" s="7" t="s">
        <v>1462</v>
      </c>
      <c r="E14" s="7" t="s">
        <v>561</v>
      </c>
      <c r="F14" s="7" t="s">
        <v>553</v>
      </c>
      <c r="G14" s="7"/>
      <c r="H14" s="7">
        <v>8.3</v>
      </c>
      <c r="I14" s="7"/>
      <c r="J14" s="7">
        <v>6.64</v>
      </c>
      <c r="K14" s="7">
        <f t="shared" si="0"/>
        <v>1.660000000000001</v>
      </c>
      <c r="L14" s="7"/>
    </row>
    <row r="15" spans="1:12" s="40" customFormat="1" ht="28.5" customHeight="1">
      <c r="A15" s="7">
        <v>11</v>
      </c>
      <c r="B15" s="7" t="s">
        <v>562</v>
      </c>
      <c r="C15" s="7" t="s">
        <v>2551</v>
      </c>
      <c r="D15" s="7" t="s">
        <v>1462</v>
      </c>
      <c r="E15" s="7"/>
      <c r="F15" s="7" t="s">
        <v>563</v>
      </c>
      <c r="G15" s="7"/>
      <c r="H15" s="7">
        <v>9.42</v>
      </c>
      <c r="I15" s="7"/>
      <c r="J15" s="7">
        <v>7.54</v>
      </c>
      <c r="K15" s="7">
        <f t="shared" si="0"/>
        <v>1.88</v>
      </c>
      <c r="L15" s="7"/>
    </row>
    <row r="16" spans="1:12" s="40" customFormat="1" ht="29.25" customHeight="1">
      <c r="A16" s="7">
        <v>12</v>
      </c>
      <c r="B16" s="7" t="s">
        <v>564</v>
      </c>
      <c r="C16" s="7" t="s">
        <v>2515</v>
      </c>
      <c r="D16" s="7" t="s">
        <v>1462</v>
      </c>
      <c r="E16" s="7" t="s">
        <v>1340</v>
      </c>
      <c r="F16" s="7" t="s">
        <v>565</v>
      </c>
      <c r="G16" s="7"/>
      <c r="H16" s="7">
        <v>9.62</v>
      </c>
      <c r="I16" s="7"/>
      <c r="J16" s="7">
        <v>7.7</v>
      </c>
      <c r="K16" s="7">
        <f t="shared" si="0"/>
        <v>1.919999999999999</v>
      </c>
      <c r="L16" s="7"/>
    </row>
    <row r="17" spans="1:12" s="40" customFormat="1" ht="29.25" customHeight="1">
      <c r="A17" s="7">
        <v>13</v>
      </c>
      <c r="B17" s="7" t="s">
        <v>566</v>
      </c>
      <c r="C17" s="7" t="s">
        <v>723</v>
      </c>
      <c r="D17" s="7" t="s">
        <v>1462</v>
      </c>
      <c r="E17" s="7"/>
      <c r="F17" s="7" t="s">
        <v>567</v>
      </c>
      <c r="G17" s="7"/>
      <c r="H17" s="7">
        <v>9.61</v>
      </c>
      <c r="I17" s="7"/>
      <c r="J17" s="7">
        <v>7.69</v>
      </c>
      <c r="K17" s="7">
        <f t="shared" si="0"/>
        <v>1.919999999999999</v>
      </c>
      <c r="L17" s="7"/>
    </row>
    <row r="18" spans="1:12" s="40" customFormat="1" ht="29.25" customHeight="1">
      <c r="A18" s="7">
        <v>14</v>
      </c>
      <c r="B18" s="7" t="s">
        <v>568</v>
      </c>
      <c r="C18" s="7" t="s">
        <v>2289</v>
      </c>
      <c r="D18" s="7" t="s">
        <v>1462</v>
      </c>
      <c r="E18" s="7"/>
      <c r="F18" s="7" t="s">
        <v>569</v>
      </c>
      <c r="G18" s="7"/>
      <c r="H18" s="7">
        <v>7.18</v>
      </c>
      <c r="I18" s="7"/>
      <c r="J18" s="7">
        <v>5.74</v>
      </c>
      <c r="K18" s="7">
        <f t="shared" si="0"/>
        <v>1.4399999999999995</v>
      </c>
      <c r="L18" s="7"/>
    </row>
    <row r="19" spans="1:12" s="40" customFormat="1" ht="29.25" customHeight="1">
      <c r="A19" s="7">
        <v>15</v>
      </c>
      <c r="B19" s="7" t="s">
        <v>570</v>
      </c>
      <c r="C19" s="7" t="s">
        <v>722</v>
      </c>
      <c r="D19" s="7" t="s">
        <v>1462</v>
      </c>
      <c r="E19" s="7"/>
      <c r="F19" s="7" t="s">
        <v>571</v>
      </c>
      <c r="G19" s="7"/>
      <c r="H19" s="7">
        <v>7.26</v>
      </c>
      <c r="I19" s="7"/>
      <c r="J19" s="7">
        <v>5.81</v>
      </c>
      <c r="K19" s="7">
        <f t="shared" si="0"/>
        <v>1.4500000000000002</v>
      </c>
      <c r="L19" s="7"/>
    </row>
    <row r="20" spans="1:12" s="40" customFormat="1" ht="57" customHeight="1">
      <c r="A20" s="7">
        <v>16</v>
      </c>
      <c r="B20" s="7" t="s">
        <v>572</v>
      </c>
      <c r="C20" s="7" t="s">
        <v>3073</v>
      </c>
      <c r="D20" s="7" t="s">
        <v>1462</v>
      </c>
      <c r="E20" s="7" t="s">
        <v>552</v>
      </c>
      <c r="F20" s="7" t="s">
        <v>573</v>
      </c>
      <c r="G20" s="7">
        <v>2755</v>
      </c>
      <c r="H20" s="7">
        <v>8</v>
      </c>
      <c r="I20" s="7"/>
      <c r="J20" s="7">
        <v>6.4</v>
      </c>
      <c r="K20" s="7">
        <f t="shared" si="0"/>
        <v>1.5999999999999996</v>
      </c>
      <c r="L20" s="7"/>
    </row>
    <row r="21" spans="1:12" s="39" customFormat="1" ht="28.5" customHeight="1">
      <c r="A21" s="7">
        <v>17</v>
      </c>
      <c r="B21" s="7" t="s">
        <v>574</v>
      </c>
      <c r="C21" s="72" t="s">
        <v>3073</v>
      </c>
      <c r="D21" s="7" t="s">
        <v>1462</v>
      </c>
      <c r="E21" s="7" t="s">
        <v>1340</v>
      </c>
      <c r="F21" s="48" t="s">
        <v>1341</v>
      </c>
      <c r="G21" s="7"/>
      <c r="H21" s="7">
        <v>9.98</v>
      </c>
      <c r="I21" s="7"/>
      <c r="J21" s="7">
        <v>7.98</v>
      </c>
      <c r="K21" s="7">
        <f t="shared" si="0"/>
        <v>2</v>
      </c>
      <c r="L21" s="7"/>
    </row>
    <row r="22" spans="1:12" s="39" customFormat="1" ht="28.5" customHeight="1">
      <c r="A22" s="7">
        <v>18</v>
      </c>
      <c r="B22" s="7" t="s">
        <v>575</v>
      </c>
      <c r="C22" s="72" t="s">
        <v>3073</v>
      </c>
      <c r="D22" s="7" t="s">
        <v>1462</v>
      </c>
      <c r="E22" s="7" t="s">
        <v>1340</v>
      </c>
      <c r="F22" s="7" t="s">
        <v>1342</v>
      </c>
      <c r="G22" s="7"/>
      <c r="H22" s="7">
        <v>10</v>
      </c>
      <c r="I22" s="7"/>
      <c r="J22" s="7">
        <v>8</v>
      </c>
      <c r="K22" s="7">
        <f t="shared" si="0"/>
        <v>2</v>
      </c>
      <c r="L22" s="7"/>
    </row>
    <row r="23" spans="1:12" s="39" customFormat="1" ht="28.5" customHeight="1">
      <c r="A23" s="7">
        <v>19</v>
      </c>
      <c r="B23" s="7" t="s">
        <v>576</v>
      </c>
      <c r="C23" s="72" t="s">
        <v>3073</v>
      </c>
      <c r="D23" s="7" t="s">
        <v>1462</v>
      </c>
      <c r="E23" s="7" t="s">
        <v>1340</v>
      </c>
      <c r="F23" s="7" t="s">
        <v>1343</v>
      </c>
      <c r="G23" s="7"/>
      <c r="H23" s="7">
        <v>9.97</v>
      </c>
      <c r="I23" s="7"/>
      <c r="J23" s="7">
        <v>7.98</v>
      </c>
      <c r="K23" s="7">
        <f t="shared" si="0"/>
        <v>1.9900000000000002</v>
      </c>
      <c r="L23" s="7"/>
    </row>
    <row r="24" spans="1:12" s="39" customFormat="1" ht="28.5" customHeight="1">
      <c r="A24" s="7">
        <v>20</v>
      </c>
      <c r="B24" s="7" t="s">
        <v>577</v>
      </c>
      <c r="C24" s="72" t="s">
        <v>3073</v>
      </c>
      <c r="D24" s="7" t="s">
        <v>1462</v>
      </c>
      <c r="E24" s="7" t="s">
        <v>1340</v>
      </c>
      <c r="F24" s="7" t="s">
        <v>1344</v>
      </c>
      <c r="G24" s="7"/>
      <c r="H24" s="7">
        <v>9.93</v>
      </c>
      <c r="I24" s="7"/>
      <c r="J24" s="7">
        <v>7.94</v>
      </c>
      <c r="K24" s="7">
        <f t="shared" si="0"/>
        <v>1.9899999999999993</v>
      </c>
      <c r="L24" s="7"/>
    </row>
    <row r="25" spans="1:12" s="39" customFormat="1" ht="28.5" customHeight="1">
      <c r="A25" s="7">
        <v>21</v>
      </c>
      <c r="B25" s="7" t="s">
        <v>578</v>
      </c>
      <c r="C25" s="72" t="s">
        <v>3073</v>
      </c>
      <c r="D25" s="7" t="s">
        <v>1462</v>
      </c>
      <c r="E25" s="7" t="s">
        <v>1340</v>
      </c>
      <c r="F25" s="7" t="s">
        <v>1345</v>
      </c>
      <c r="G25" s="7"/>
      <c r="H25" s="7">
        <v>9.98</v>
      </c>
      <c r="I25" s="7"/>
      <c r="J25" s="7">
        <v>7.98</v>
      </c>
      <c r="K25" s="7">
        <f t="shared" si="0"/>
        <v>2</v>
      </c>
      <c r="L25" s="7"/>
    </row>
    <row r="26" spans="1:12" s="40" customFormat="1" ht="42" customHeight="1">
      <c r="A26" s="7">
        <v>22</v>
      </c>
      <c r="B26" s="7" t="s">
        <v>579</v>
      </c>
      <c r="C26" s="7" t="s">
        <v>580</v>
      </c>
      <c r="D26" s="7" t="s">
        <v>1462</v>
      </c>
      <c r="E26" s="7" t="s">
        <v>1340</v>
      </c>
      <c r="F26" s="7" t="s">
        <v>1723</v>
      </c>
      <c r="G26" s="7"/>
      <c r="H26" s="42">
        <v>10.2</v>
      </c>
      <c r="I26" s="42"/>
      <c r="J26" s="7">
        <v>8.16</v>
      </c>
      <c r="K26" s="7">
        <f t="shared" si="0"/>
        <v>2.039999999999999</v>
      </c>
      <c r="L26" s="7"/>
    </row>
    <row r="27" spans="1:12" s="40" customFormat="1" ht="43.5" customHeight="1">
      <c r="A27" s="7">
        <v>23</v>
      </c>
      <c r="B27" s="7" t="s">
        <v>1724</v>
      </c>
      <c r="C27" s="7" t="s">
        <v>1545</v>
      </c>
      <c r="D27" s="7" t="s">
        <v>1725</v>
      </c>
      <c r="E27" s="7" t="s">
        <v>1459</v>
      </c>
      <c r="F27" s="7" t="s">
        <v>553</v>
      </c>
      <c r="G27" s="7"/>
      <c r="H27" s="7">
        <v>4.8</v>
      </c>
      <c r="I27" s="7"/>
      <c r="J27" s="7">
        <v>3.84</v>
      </c>
      <c r="K27" s="7">
        <f t="shared" si="0"/>
        <v>0.96</v>
      </c>
      <c r="L27" s="7"/>
    </row>
    <row r="28" spans="1:12" s="40" customFormat="1" ht="33" customHeight="1">
      <c r="A28" s="7">
        <v>24</v>
      </c>
      <c r="B28" s="7" t="s">
        <v>1726</v>
      </c>
      <c r="C28" s="7" t="s">
        <v>1461</v>
      </c>
      <c r="D28" s="7" t="s">
        <v>1727</v>
      </c>
      <c r="E28" s="7" t="s">
        <v>1340</v>
      </c>
      <c r="F28" s="7" t="s">
        <v>1728</v>
      </c>
      <c r="G28" s="7"/>
      <c r="H28" s="7">
        <v>8.3</v>
      </c>
      <c r="I28" s="7"/>
      <c r="J28" s="7">
        <v>6.64</v>
      </c>
      <c r="K28" s="7">
        <f t="shared" si="0"/>
        <v>1.660000000000001</v>
      </c>
      <c r="L28" s="7"/>
    </row>
    <row r="29" spans="1:12" s="40" customFormat="1" ht="33" customHeight="1">
      <c r="A29" s="7">
        <v>25</v>
      </c>
      <c r="B29" s="7" t="s">
        <v>1729</v>
      </c>
      <c r="C29" s="7" t="s">
        <v>1730</v>
      </c>
      <c r="D29" s="7" t="s">
        <v>1727</v>
      </c>
      <c r="E29" s="7" t="s">
        <v>1340</v>
      </c>
      <c r="F29" s="7" t="s">
        <v>1731</v>
      </c>
      <c r="G29" s="7"/>
      <c r="H29" s="7">
        <v>8.22</v>
      </c>
      <c r="I29" s="7"/>
      <c r="J29" s="7">
        <v>6.58</v>
      </c>
      <c r="K29" s="7">
        <f t="shared" si="0"/>
        <v>1.6400000000000006</v>
      </c>
      <c r="L29" s="7"/>
    </row>
    <row r="30" spans="1:12" s="40" customFormat="1" ht="33" customHeight="1">
      <c r="A30" s="7">
        <v>26</v>
      </c>
      <c r="B30" s="7" t="s">
        <v>1732</v>
      </c>
      <c r="C30" s="7" t="s">
        <v>1891</v>
      </c>
      <c r="D30" s="7" t="s">
        <v>1727</v>
      </c>
      <c r="E30" s="7" t="s">
        <v>1340</v>
      </c>
      <c r="F30" s="7" t="s">
        <v>1733</v>
      </c>
      <c r="G30" s="7"/>
      <c r="H30" s="7">
        <v>8.01</v>
      </c>
      <c r="I30" s="7"/>
      <c r="J30" s="7">
        <v>6.41</v>
      </c>
      <c r="K30" s="7">
        <f t="shared" si="0"/>
        <v>1.5999999999999996</v>
      </c>
      <c r="L30" s="7"/>
    </row>
    <row r="31" spans="1:12" s="40" customFormat="1" ht="33" customHeight="1">
      <c r="A31" s="7">
        <v>27</v>
      </c>
      <c r="B31" s="7" t="s">
        <v>1734</v>
      </c>
      <c r="C31" s="7" t="s">
        <v>1461</v>
      </c>
      <c r="D31" s="7" t="s">
        <v>1727</v>
      </c>
      <c r="E31" s="7" t="s">
        <v>1340</v>
      </c>
      <c r="F31" s="7" t="s">
        <v>1735</v>
      </c>
      <c r="G31" s="7"/>
      <c r="H31" s="7">
        <v>10.75</v>
      </c>
      <c r="I31" s="7"/>
      <c r="J31" s="7">
        <v>8.6</v>
      </c>
      <c r="K31" s="7">
        <f t="shared" si="0"/>
        <v>2.1500000000000004</v>
      </c>
      <c r="L31" s="7"/>
    </row>
    <row r="32" spans="1:12" s="40" customFormat="1" ht="35.25" customHeight="1">
      <c r="A32" s="7">
        <v>28</v>
      </c>
      <c r="B32" s="7" t="s">
        <v>1736</v>
      </c>
      <c r="C32" s="7" t="s">
        <v>1730</v>
      </c>
      <c r="D32" s="7" t="s">
        <v>1727</v>
      </c>
      <c r="E32" s="7" t="s">
        <v>1340</v>
      </c>
      <c r="F32" s="7" t="s">
        <v>1728</v>
      </c>
      <c r="G32" s="7"/>
      <c r="H32" s="7">
        <v>9.23</v>
      </c>
      <c r="I32" s="7"/>
      <c r="J32" s="7">
        <v>7.38</v>
      </c>
      <c r="K32" s="7">
        <f t="shared" si="0"/>
        <v>1.8500000000000005</v>
      </c>
      <c r="L32" s="7"/>
    </row>
    <row r="33" spans="1:12" s="40" customFormat="1" ht="39.75" customHeight="1">
      <c r="A33" s="7">
        <v>29</v>
      </c>
      <c r="B33" s="7" t="s">
        <v>1737</v>
      </c>
      <c r="C33" s="7" t="s">
        <v>3111</v>
      </c>
      <c r="D33" s="7" t="s">
        <v>1462</v>
      </c>
      <c r="E33" s="7" t="s">
        <v>1459</v>
      </c>
      <c r="F33" s="7" t="s">
        <v>1738</v>
      </c>
      <c r="G33" s="7"/>
      <c r="H33" s="7">
        <v>6.7</v>
      </c>
      <c r="I33" s="7"/>
      <c r="J33" s="7">
        <v>5.36</v>
      </c>
      <c r="K33" s="7">
        <f t="shared" si="0"/>
        <v>1.3399999999999999</v>
      </c>
      <c r="L33" s="7"/>
    </row>
    <row r="34" spans="1:12" s="40" customFormat="1" ht="32.25" customHeight="1">
      <c r="A34" s="7">
        <v>30</v>
      </c>
      <c r="B34" s="7" t="s">
        <v>1739</v>
      </c>
      <c r="C34" s="7" t="s">
        <v>468</v>
      </c>
      <c r="D34" s="7" t="s">
        <v>1462</v>
      </c>
      <c r="E34" s="7" t="s">
        <v>1340</v>
      </c>
      <c r="F34" s="7" t="s">
        <v>617</v>
      </c>
      <c r="G34" s="7"/>
      <c r="H34" s="7">
        <v>10</v>
      </c>
      <c r="I34" s="7"/>
      <c r="J34" s="7">
        <v>8</v>
      </c>
      <c r="K34" s="7">
        <f t="shared" si="0"/>
        <v>2</v>
      </c>
      <c r="L34" s="7"/>
    </row>
    <row r="35" spans="1:12" s="40" customFormat="1" ht="32.25" customHeight="1">
      <c r="A35" s="7">
        <v>31</v>
      </c>
      <c r="B35" s="7" t="s">
        <v>618</v>
      </c>
      <c r="C35" s="7" t="s">
        <v>1390</v>
      </c>
      <c r="D35" s="7" t="s">
        <v>1462</v>
      </c>
      <c r="E35" s="7" t="s">
        <v>1340</v>
      </c>
      <c r="F35" s="7" t="s">
        <v>619</v>
      </c>
      <c r="G35" s="7"/>
      <c r="H35" s="7">
        <v>10</v>
      </c>
      <c r="I35" s="7"/>
      <c r="J35" s="7">
        <v>8</v>
      </c>
      <c r="K35" s="7">
        <f t="shared" si="0"/>
        <v>2</v>
      </c>
      <c r="L35" s="7"/>
    </row>
    <row r="36" spans="1:12" s="40" customFormat="1" ht="32.25" customHeight="1">
      <c r="A36" s="7">
        <v>32</v>
      </c>
      <c r="B36" s="7" t="s">
        <v>620</v>
      </c>
      <c r="C36" s="7" t="s">
        <v>1390</v>
      </c>
      <c r="D36" s="7" t="s">
        <v>1462</v>
      </c>
      <c r="E36" s="7" t="s">
        <v>1340</v>
      </c>
      <c r="F36" s="7" t="s">
        <v>621</v>
      </c>
      <c r="G36" s="7"/>
      <c r="H36" s="7">
        <v>10</v>
      </c>
      <c r="I36" s="7"/>
      <c r="J36" s="7">
        <v>8</v>
      </c>
      <c r="K36" s="7">
        <f t="shared" si="0"/>
        <v>2</v>
      </c>
      <c r="L36" s="7"/>
    </row>
    <row r="37" spans="1:12" s="40" customFormat="1" ht="32.25" customHeight="1">
      <c r="A37" s="7">
        <v>33</v>
      </c>
      <c r="B37" s="7" t="s">
        <v>622</v>
      </c>
      <c r="C37" s="7" t="s">
        <v>1843</v>
      </c>
      <c r="D37" s="7" t="s">
        <v>1462</v>
      </c>
      <c r="E37" s="7" t="s">
        <v>1340</v>
      </c>
      <c r="F37" s="7" t="s">
        <v>623</v>
      </c>
      <c r="G37" s="7"/>
      <c r="H37" s="7">
        <v>10</v>
      </c>
      <c r="I37" s="7"/>
      <c r="J37" s="7">
        <v>8</v>
      </c>
      <c r="K37" s="7">
        <f t="shared" si="0"/>
        <v>2</v>
      </c>
      <c r="L37" s="7"/>
    </row>
    <row r="38" spans="1:12" s="40" customFormat="1" ht="30" customHeight="1">
      <c r="A38" s="7">
        <v>34</v>
      </c>
      <c r="B38" s="7" t="s">
        <v>624</v>
      </c>
      <c r="C38" s="7" t="s">
        <v>1390</v>
      </c>
      <c r="D38" s="7" t="s">
        <v>1462</v>
      </c>
      <c r="E38" s="7" t="s">
        <v>1340</v>
      </c>
      <c r="F38" s="7" t="s">
        <v>625</v>
      </c>
      <c r="G38" s="7"/>
      <c r="H38" s="7">
        <v>10</v>
      </c>
      <c r="I38" s="7"/>
      <c r="J38" s="7">
        <v>8</v>
      </c>
      <c r="K38" s="7">
        <f t="shared" si="0"/>
        <v>2</v>
      </c>
      <c r="L38" s="7"/>
    </row>
    <row r="39" spans="1:12" s="40" customFormat="1" ht="39" customHeight="1">
      <c r="A39" s="7">
        <v>35</v>
      </c>
      <c r="B39" s="7" t="s">
        <v>626</v>
      </c>
      <c r="C39" s="7" t="s">
        <v>1876</v>
      </c>
      <c r="D39" s="7" t="s">
        <v>1441</v>
      </c>
      <c r="E39" s="7" t="s">
        <v>1459</v>
      </c>
      <c r="F39" s="7" t="s">
        <v>553</v>
      </c>
      <c r="G39" s="7"/>
      <c r="H39" s="7">
        <v>13.65</v>
      </c>
      <c r="I39" s="7"/>
      <c r="J39" s="7">
        <v>10.92</v>
      </c>
      <c r="K39" s="7">
        <f t="shared" si="0"/>
        <v>2.7300000000000004</v>
      </c>
      <c r="L39" s="7"/>
    </row>
    <row r="40" spans="1:12" s="40" customFormat="1" ht="35.25" customHeight="1">
      <c r="A40" s="7">
        <v>36</v>
      </c>
      <c r="B40" s="7" t="s">
        <v>627</v>
      </c>
      <c r="C40" s="44" t="s">
        <v>628</v>
      </c>
      <c r="D40" s="7" t="s">
        <v>1462</v>
      </c>
      <c r="E40" s="7" t="s">
        <v>1340</v>
      </c>
      <c r="F40" s="7" t="s">
        <v>629</v>
      </c>
      <c r="G40" s="7"/>
      <c r="H40" s="7">
        <v>23.57</v>
      </c>
      <c r="I40" s="7"/>
      <c r="J40" s="7">
        <v>18.86</v>
      </c>
      <c r="K40" s="7">
        <f t="shared" si="0"/>
        <v>4.710000000000001</v>
      </c>
      <c r="L40" s="7"/>
    </row>
    <row r="41" spans="1:12" s="40" customFormat="1" ht="36" customHeight="1">
      <c r="A41" s="7">
        <v>37</v>
      </c>
      <c r="B41" s="7" t="s">
        <v>630</v>
      </c>
      <c r="C41" s="44" t="s">
        <v>631</v>
      </c>
      <c r="D41" s="7" t="s">
        <v>1462</v>
      </c>
      <c r="E41" s="7" t="s">
        <v>1340</v>
      </c>
      <c r="F41" s="7" t="s">
        <v>632</v>
      </c>
      <c r="G41" s="7"/>
      <c r="H41" s="7">
        <v>12.84</v>
      </c>
      <c r="I41" s="7"/>
      <c r="J41" s="7">
        <v>10.27</v>
      </c>
      <c r="K41" s="7">
        <f t="shared" si="0"/>
        <v>2.5700000000000003</v>
      </c>
      <c r="L41" s="7"/>
    </row>
    <row r="42" spans="1:12" s="40" customFormat="1" ht="30" customHeight="1">
      <c r="A42" s="7">
        <v>38</v>
      </c>
      <c r="B42" s="7" t="s">
        <v>633</v>
      </c>
      <c r="C42" s="7" t="s">
        <v>834</v>
      </c>
      <c r="D42" s="7" t="s">
        <v>1462</v>
      </c>
      <c r="E42" s="7" t="s">
        <v>1340</v>
      </c>
      <c r="F42" s="7" t="s">
        <v>634</v>
      </c>
      <c r="G42" s="7"/>
      <c r="H42" s="7">
        <v>11.32</v>
      </c>
      <c r="I42" s="7"/>
      <c r="J42" s="7">
        <v>9.06</v>
      </c>
      <c r="K42" s="7">
        <f t="shared" si="0"/>
        <v>2.26</v>
      </c>
      <c r="L42" s="7"/>
    </row>
    <row r="43" spans="1:12" s="40" customFormat="1" ht="37.5" customHeight="1">
      <c r="A43" s="7">
        <v>39</v>
      </c>
      <c r="B43" s="7" t="s">
        <v>635</v>
      </c>
      <c r="C43" s="44" t="s">
        <v>636</v>
      </c>
      <c r="D43" s="7" t="s">
        <v>1462</v>
      </c>
      <c r="E43" s="7" t="s">
        <v>1340</v>
      </c>
      <c r="F43" s="7" t="s">
        <v>637</v>
      </c>
      <c r="G43" s="7"/>
      <c r="H43" s="7">
        <v>10.22</v>
      </c>
      <c r="I43" s="7"/>
      <c r="J43" s="7">
        <v>8.18</v>
      </c>
      <c r="K43" s="7">
        <f t="shared" si="0"/>
        <v>2.040000000000001</v>
      </c>
      <c r="L43" s="7"/>
    </row>
    <row r="44" spans="1:12" s="40" customFormat="1" ht="34.5" customHeight="1">
      <c r="A44" s="7">
        <v>40</v>
      </c>
      <c r="B44" s="7" t="s">
        <v>638</v>
      </c>
      <c r="C44" s="44" t="s">
        <v>639</v>
      </c>
      <c r="D44" s="7" t="s">
        <v>1462</v>
      </c>
      <c r="E44" s="7" t="s">
        <v>1340</v>
      </c>
      <c r="F44" s="7" t="s">
        <v>640</v>
      </c>
      <c r="G44" s="7"/>
      <c r="H44" s="7">
        <v>9.92</v>
      </c>
      <c r="I44" s="7"/>
      <c r="J44" s="7">
        <v>7.94</v>
      </c>
      <c r="K44" s="7">
        <f t="shared" si="0"/>
        <v>1.9799999999999995</v>
      </c>
      <c r="L44" s="7"/>
    </row>
    <row r="45" spans="1:12" s="40" customFormat="1" ht="38.25" customHeight="1">
      <c r="A45" s="7">
        <v>41</v>
      </c>
      <c r="B45" s="7" t="s">
        <v>641</v>
      </c>
      <c r="C45" s="7" t="s">
        <v>741</v>
      </c>
      <c r="D45" s="7" t="s">
        <v>1462</v>
      </c>
      <c r="E45" s="7" t="s">
        <v>561</v>
      </c>
      <c r="F45" s="7" t="s">
        <v>553</v>
      </c>
      <c r="G45" s="7"/>
      <c r="H45" s="7">
        <v>8</v>
      </c>
      <c r="I45" s="7"/>
      <c r="J45" s="7">
        <v>6.4</v>
      </c>
      <c r="K45" s="7">
        <f t="shared" si="0"/>
        <v>1.5999999999999996</v>
      </c>
      <c r="L45" s="7"/>
    </row>
    <row r="46" spans="1:12" s="40" customFormat="1" ht="38.25" customHeight="1">
      <c r="A46" s="7">
        <v>42</v>
      </c>
      <c r="B46" s="7" t="s">
        <v>642</v>
      </c>
      <c r="C46" s="44" t="s">
        <v>643</v>
      </c>
      <c r="D46" s="7" t="s">
        <v>1462</v>
      </c>
      <c r="E46" s="7" t="s">
        <v>1340</v>
      </c>
      <c r="F46" s="7" t="s">
        <v>644</v>
      </c>
      <c r="G46" s="7"/>
      <c r="H46" s="7">
        <v>10</v>
      </c>
      <c r="I46" s="7"/>
      <c r="J46" s="7">
        <v>8</v>
      </c>
      <c r="K46" s="7">
        <f t="shared" si="0"/>
        <v>2</v>
      </c>
      <c r="L46" s="7"/>
    </row>
    <row r="47" spans="1:12" s="40" customFormat="1" ht="38.25" customHeight="1">
      <c r="A47" s="7">
        <v>43</v>
      </c>
      <c r="B47" s="7" t="s">
        <v>1047</v>
      </c>
      <c r="C47" s="44" t="s">
        <v>1048</v>
      </c>
      <c r="D47" s="7" t="s">
        <v>1462</v>
      </c>
      <c r="E47" s="7" t="s">
        <v>1340</v>
      </c>
      <c r="F47" s="7" t="s">
        <v>1049</v>
      </c>
      <c r="G47" s="7"/>
      <c r="H47" s="7">
        <v>10</v>
      </c>
      <c r="I47" s="7"/>
      <c r="J47" s="7">
        <v>8</v>
      </c>
      <c r="K47" s="7">
        <f t="shared" si="0"/>
        <v>2</v>
      </c>
      <c r="L47" s="7"/>
    </row>
    <row r="48" spans="1:12" s="40" customFormat="1" ht="38.25" customHeight="1">
      <c r="A48" s="7">
        <v>44</v>
      </c>
      <c r="B48" s="7" t="s">
        <v>1050</v>
      </c>
      <c r="C48" s="7" t="s">
        <v>1051</v>
      </c>
      <c r="D48" s="7" t="s">
        <v>1462</v>
      </c>
      <c r="E48" s="7" t="s">
        <v>1340</v>
      </c>
      <c r="F48" s="7" t="s">
        <v>1052</v>
      </c>
      <c r="G48" s="7"/>
      <c r="H48" s="7">
        <v>10</v>
      </c>
      <c r="I48" s="7"/>
      <c r="J48" s="7">
        <v>8</v>
      </c>
      <c r="K48" s="7">
        <f t="shared" si="0"/>
        <v>2</v>
      </c>
      <c r="L48" s="7"/>
    </row>
    <row r="49" spans="1:12" s="40" customFormat="1" ht="38.25" customHeight="1">
      <c r="A49" s="7">
        <v>45</v>
      </c>
      <c r="B49" s="7" t="s">
        <v>1053</v>
      </c>
      <c r="C49" s="44" t="s">
        <v>1054</v>
      </c>
      <c r="D49" s="7" t="s">
        <v>1462</v>
      </c>
      <c r="E49" s="7" t="s">
        <v>1340</v>
      </c>
      <c r="F49" s="7" t="s">
        <v>1055</v>
      </c>
      <c r="G49" s="7"/>
      <c r="H49" s="7">
        <v>10</v>
      </c>
      <c r="I49" s="7"/>
      <c r="J49" s="7">
        <v>8</v>
      </c>
      <c r="K49" s="7">
        <f t="shared" si="0"/>
        <v>2</v>
      </c>
      <c r="L49" s="7"/>
    </row>
    <row r="50" spans="1:12" s="40" customFormat="1" ht="34.5" customHeight="1">
      <c r="A50" s="7">
        <v>46</v>
      </c>
      <c r="B50" s="7" t="s">
        <v>1056</v>
      </c>
      <c r="C50" s="7" t="s">
        <v>1423</v>
      </c>
      <c r="D50" s="7" t="s">
        <v>1462</v>
      </c>
      <c r="E50" s="7" t="s">
        <v>1340</v>
      </c>
      <c r="F50" s="7" t="s">
        <v>1057</v>
      </c>
      <c r="G50" s="7"/>
      <c r="H50" s="7">
        <v>10</v>
      </c>
      <c r="I50" s="7"/>
      <c r="J50" s="7">
        <v>8</v>
      </c>
      <c r="K50" s="7">
        <f t="shared" si="0"/>
        <v>2</v>
      </c>
      <c r="L50" s="7"/>
    </row>
  </sheetData>
  <sheetProtection/>
  <mergeCells count="13">
    <mergeCell ref="B2:B3"/>
    <mergeCell ref="C2:C3"/>
    <mergeCell ref="G2:G3"/>
    <mergeCell ref="A4:C4"/>
    <mergeCell ref="A1:L1"/>
    <mergeCell ref="D2:D3"/>
    <mergeCell ref="E2:E3"/>
    <mergeCell ref="F2:F3"/>
    <mergeCell ref="H2:H3"/>
    <mergeCell ref="I2:I3"/>
    <mergeCell ref="J2:K2"/>
    <mergeCell ref="L2:L3"/>
    <mergeCell ref="A2:A3"/>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pane ySplit="2" topLeftCell="A3" activePane="bottomLeft" state="frozen"/>
      <selection pane="topLeft" activeCell="F96" sqref="F96"/>
      <selection pane="bottomLeft" activeCell="I5" sqref="I5:I6"/>
    </sheetView>
  </sheetViews>
  <sheetFormatPr defaultColWidth="9.00390625" defaultRowHeight="14.25"/>
  <cols>
    <col min="1" max="1" width="4.125" style="40" customWidth="1"/>
    <col min="2" max="2" width="12.00390625" style="40" customWidth="1"/>
    <col min="3" max="3" width="7.25390625" style="40" customWidth="1"/>
    <col min="4" max="4" width="9.00390625" style="40" customWidth="1"/>
    <col min="5" max="5" width="11.125" style="40" customWidth="1"/>
    <col min="6" max="6" width="28.375" style="40" customWidth="1"/>
    <col min="7" max="7" width="10.375" style="40" customWidth="1"/>
    <col min="8" max="9" width="9.00390625" style="40" customWidth="1"/>
    <col min="10" max="10" width="8.625" style="40" customWidth="1"/>
    <col min="11" max="11" width="12.75390625" style="40" customWidth="1"/>
    <col min="12" max="12" width="4.50390625" style="40" customWidth="1"/>
    <col min="13" max="16384" width="9.00390625" style="40" customWidth="1"/>
  </cols>
  <sheetData>
    <row r="1" spans="1:11" ht="39" customHeight="1">
      <c r="A1" s="1" t="s">
        <v>2855</v>
      </c>
      <c r="B1" s="1"/>
      <c r="C1" s="1"/>
      <c r="D1" s="1"/>
      <c r="E1" s="1"/>
      <c r="F1" s="1"/>
      <c r="G1" s="1"/>
      <c r="H1" s="1"/>
      <c r="I1" s="1"/>
      <c r="J1" s="1"/>
      <c r="K1" s="1"/>
    </row>
    <row r="2" spans="1:11" ht="39" customHeight="1">
      <c r="A2" s="7" t="s">
        <v>1907</v>
      </c>
      <c r="B2" s="7" t="s">
        <v>1916</v>
      </c>
      <c r="C2" s="7" t="s">
        <v>1909</v>
      </c>
      <c r="D2" s="7" t="s">
        <v>1917</v>
      </c>
      <c r="E2" s="7" t="s">
        <v>1918</v>
      </c>
      <c r="F2" s="7" t="s">
        <v>1919</v>
      </c>
      <c r="G2" s="7" t="s">
        <v>1911</v>
      </c>
      <c r="H2" s="7" t="s">
        <v>1912</v>
      </c>
      <c r="I2" s="7" t="s">
        <v>707</v>
      </c>
      <c r="J2" s="7" t="s">
        <v>1914</v>
      </c>
      <c r="K2" s="7" t="s">
        <v>1915</v>
      </c>
    </row>
    <row r="3" spans="1:11" s="127" customFormat="1" ht="31.5" customHeight="1">
      <c r="A3" s="195" t="s">
        <v>2858</v>
      </c>
      <c r="B3" s="196"/>
      <c r="C3" s="197"/>
      <c r="D3" s="109"/>
      <c r="E3" s="109"/>
      <c r="F3" s="109"/>
      <c r="G3" s="109"/>
      <c r="H3" s="143">
        <f>SUM(H4,H10,H12,H14)</f>
        <v>1309</v>
      </c>
      <c r="I3" s="143">
        <f>SUM(I4,I10,I12,I14)</f>
        <v>389</v>
      </c>
      <c r="J3" s="143">
        <f>SUM(J4,J10,J12,J14)</f>
        <v>743.1</v>
      </c>
      <c r="K3" s="109"/>
    </row>
    <row r="4" spans="1:11" s="127" customFormat="1" ht="29.25" customHeight="1">
      <c r="A4" s="195" t="s">
        <v>1058</v>
      </c>
      <c r="B4" s="196"/>
      <c r="C4" s="197"/>
      <c r="D4" s="109"/>
      <c r="E4" s="109"/>
      <c r="F4" s="109"/>
      <c r="G4" s="109"/>
      <c r="H4" s="109">
        <f>SUM(H5:H9)</f>
        <v>588</v>
      </c>
      <c r="I4" s="109">
        <f>SUM(I5:I9)</f>
        <v>389</v>
      </c>
      <c r="J4" s="109">
        <f>SUM(J5:J9)</f>
        <v>199</v>
      </c>
      <c r="K4" s="109"/>
    </row>
    <row r="5" spans="1:11" ht="39" customHeight="1">
      <c r="A5" s="7">
        <v>1</v>
      </c>
      <c r="B5" s="7" t="s">
        <v>2866</v>
      </c>
      <c r="C5" s="7" t="s">
        <v>742</v>
      </c>
      <c r="D5" s="7" t="s">
        <v>1460</v>
      </c>
      <c r="E5" s="7" t="s">
        <v>3112</v>
      </c>
      <c r="F5" s="7" t="s">
        <v>1388</v>
      </c>
      <c r="G5" s="7"/>
      <c r="H5" s="7">
        <v>66</v>
      </c>
      <c r="I5" s="7">
        <v>46</v>
      </c>
      <c r="J5" s="7">
        <v>20</v>
      </c>
      <c r="K5" s="7" t="s">
        <v>1059</v>
      </c>
    </row>
    <row r="6" spans="1:11" ht="81" customHeight="1">
      <c r="A6" s="7">
        <v>2</v>
      </c>
      <c r="B6" s="7" t="s">
        <v>2860</v>
      </c>
      <c r="C6" s="7" t="s">
        <v>1442</v>
      </c>
      <c r="D6" s="7" t="s">
        <v>744</v>
      </c>
      <c r="E6" s="7" t="s">
        <v>1443</v>
      </c>
      <c r="F6" s="81" t="s">
        <v>2591</v>
      </c>
      <c r="G6" s="7" t="s">
        <v>2861</v>
      </c>
      <c r="H6" s="7">
        <v>305</v>
      </c>
      <c r="I6" s="7">
        <v>167</v>
      </c>
      <c r="J6" s="7">
        <v>138</v>
      </c>
      <c r="K6" s="7" t="s">
        <v>1060</v>
      </c>
    </row>
    <row r="7" spans="1:11" ht="30.75" customHeight="1">
      <c r="A7" s="7">
        <v>3</v>
      </c>
      <c r="B7" s="7" t="s">
        <v>2862</v>
      </c>
      <c r="C7" s="7" t="s">
        <v>1404</v>
      </c>
      <c r="D7" s="7" t="s">
        <v>744</v>
      </c>
      <c r="E7" s="7" t="s">
        <v>3112</v>
      </c>
      <c r="F7" s="7" t="s">
        <v>2592</v>
      </c>
      <c r="G7" s="7" t="s">
        <v>2593</v>
      </c>
      <c r="H7" s="7">
        <v>29</v>
      </c>
      <c r="I7" s="7">
        <v>24</v>
      </c>
      <c r="J7" s="7">
        <v>5</v>
      </c>
      <c r="K7" s="7" t="s">
        <v>59</v>
      </c>
    </row>
    <row r="8" spans="1:11" ht="35.25" customHeight="1">
      <c r="A8" s="7">
        <v>4</v>
      </c>
      <c r="B8" s="7" t="s">
        <v>2863</v>
      </c>
      <c r="C8" s="7" t="s">
        <v>3111</v>
      </c>
      <c r="D8" s="7" t="s">
        <v>744</v>
      </c>
      <c r="E8" s="7" t="s">
        <v>2596</v>
      </c>
      <c r="F8" s="7" t="s">
        <v>2597</v>
      </c>
      <c r="G8" s="82">
        <v>0.02</v>
      </c>
      <c r="H8" s="7">
        <v>61</v>
      </c>
      <c r="I8" s="7">
        <v>51</v>
      </c>
      <c r="J8" s="7">
        <v>10</v>
      </c>
      <c r="K8" s="7" t="s">
        <v>59</v>
      </c>
    </row>
    <row r="9" spans="1:11" ht="42" customHeight="1">
      <c r="A9" s="7">
        <v>5</v>
      </c>
      <c r="B9" s="7" t="s">
        <v>2864</v>
      </c>
      <c r="C9" s="7" t="s">
        <v>2598</v>
      </c>
      <c r="D9" s="7" t="s">
        <v>1460</v>
      </c>
      <c r="E9" s="7" t="s">
        <v>2599</v>
      </c>
      <c r="F9" s="7" t="s">
        <v>2600</v>
      </c>
      <c r="G9" s="7" t="s">
        <v>1064</v>
      </c>
      <c r="H9" s="7">
        <v>127</v>
      </c>
      <c r="I9" s="7">
        <v>101</v>
      </c>
      <c r="J9" s="7">
        <v>26</v>
      </c>
      <c r="K9" s="7" t="s">
        <v>1061</v>
      </c>
    </row>
    <row r="10" spans="1:11" s="127" customFormat="1" ht="27.75" customHeight="1">
      <c r="A10" s="195" t="s">
        <v>1062</v>
      </c>
      <c r="B10" s="196"/>
      <c r="C10" s="197"/>
      <c r="D10" s="109"/>
      <c r="E10" s="109"/>
      <c r="F10" s="109"/>
      <c r="G10" s="109"/>
      <c r="H10" s="143">
        <f>H11</f>
        <v>176</v>
      </c>
      <c r="I10" s="143">
        <f>I11</f>
        <v>0</v>
      </c>
      <c r="J10" s="143">
        <f>J11</f>
        <v>176</v>
      </c>
      <c r="K10" s="109"/>
    </row>
    <row r="11" spans="1:11" s="75" customFormat="1" ht="41.25" customHeight="1">
      <c r="A11" s="7">
        <v>1</v>
      </c>
      <c r="B11" s="7" t="s">
        <v>313</v>
      </c>
      <c r="C11" s="7" t="s">
        <v>1896</v>
      </c>
      <c r="D11" s="7" t="s">
        <v>1460</v>
      </c>
      <c r="E11" s="7" t="s">
        <v>1387</v>
      </c>
      <c r="F11" s="7" t="s">
        <v>1542</v>
      </c>
      <c r="G11" s="7" t="s">
        <v>314</v>
      </c>
      <c r="H11" s="83">
        <v>176</v>
      </c>
      <c r="I11" s="83"/>
      <c r="J11" s="83">
        <v>176</v>
      </c>
      <c r="K11" s="70"/>
    </row>
    <row r="12" spans="1:11" ht="33" customHeight="1">
      <c r="A12" s="195" t="s">
        <v>1065</v>
      </c>
      <c r="B12" s="196"/>
      <c r="C12" s="197"/>
      <c r="D12" s="7"/>
      <c r="E12" s="7"/>
      <c r="F12" s="7"/>
      <c r="G12" s="7"/>
      <c r="H12" s="83">
        <f>H13</f>
        <v>185</v>
      </c>
      <c r="I12" s="83">
        <f>I13</f>
        <v>0</v>
      </c>
      <c r="J12" s="83">
        <f>J13</f>
        <v>111</v>
      </c>
      <c r="K12" s="7"/>
    </row>
    <row r="13" spans="1:11" s="75" customFormat="1" ht="33" customHeight="1">
      <c r="A13" s="7">
        <v>1</v>
      </c>
      <c r="B13" s="7" t="s">
        <v>2827</v>
      </c>
      <c r="C13" s="7" t="s">
        <v>3039</v>
      </c>
      <c r="D13" s="7" t="s">
        <v>1460</v>
      </c>
      <c r="E13" s="7" t="s">
        <v>3112</v>
      </c>
      <c r="F13" s="7" t="s">
        <v>2601</v>
      </c>
      <c r="G13" s="7" t="s">
        <v>2602</v>
      </c>
      <c r="H13" s="7">
        <v>185</v>
      </c>
      <c r="I13" s="7"/>
      <c r="J13" s="7">
        <f>H13*0.6</f>
        <v>111</v>
      </c>
      <c r="K13" s="70"/>
    </row>
    <row r="14" spans="1:11" s="127" customFormat="1" ht="33" customHeight="1">
      <c r="A14" s="195" t="s">
        <v>1063</v>
      </c>
      <c r="B14" s="196"/>
      <c r="C14" s="197"/>
      <c r="D14" s="109"/>
      <c r="E14" s="109"/>
      <c r="F14" s="109"/>
      <c r="G14" s="109"/>
      <c r="H14" s="143">
        <f>SUM(H15:H19)</f>
        <v>360</v>
      </c>
      <c r="I14" s="143">
        <f>SUM(I15:I19)</f>
        <v>0</v>
      </c>
      <c r="J14" s="143">
        <f>SUM(J15:J19)</f>
        <v>257.1</v>
      </c>
      <c r="K14" s="109"/>
    </row>
    <row r="15" spans="1:11" ht="42" customHeight="1">
      <c r="A15" s="7">
        <v>1</v>
      </c>
      <c r="B15" s="7" t="s">
        <v>1901</v>
      </c>
      <c r="C15" s="7" t="s">
        <v>742</v>
      </c>
      <c r="D15" s="7" t="s">
        <v>1462</v>
      </c>
      <c r="E15" s="7" t="s">
        <v>1387</v>
      </c>
      <c r="F15" s="7" t="s">
        <v>1388</v>
      </c>
      <c r="G15" s="7" t="s">
        <v>315</v>
      </c>
      <c r="H15" s="83">
        <v>33</v>
      </c>
      <c r="I15" s="83"/>
      <c r="J15" s="83">
        <v>33</v>
      </c>
      <c r="K15" s="7"/>
    </row>
    <row r="16" spans="1:11" ht="41.25" customHeight="1">
      <c r="A16" s="7">
        <v>2</v>
      </c>
      <c r="B16" s="7" t="s">
        <v>1437</v>
      </c>
      <c r="C16" s="7" t="s">
        <v>742</v>
      </c>
      <c r="D16" s="7" t="s">
        <v>1462</v>
      </c>
      <c r="E16" s="7" t="s">
        <v>1387</v>
      </c>
      <c r="F16" s="7" t="s">
        <v>1388</v>
      </c>
      <c r="G16" s="7" t="s">
        <v>1389</v>
      </c>
      <c r="H16" s="83">
        <v>137</v>
      </c>
      <c r="I16" s="83"/>
      <c r="J16" s="83">
        <v>82.1</v>
      </c>
      <c r="K16" s="7"/>
    </row>
    <row r="17" spans="1:11" ht="36" customHeight="1">
      <c r="A17" s="7">
        <v>3</v>
      </c>
      <c r="B17" s="7" t="s">
        <v>1898</v>
      </c>
      <c r="C17" s="7" t="s">
        <v>1900</v>
      </c>
      <c r="D17" s="7" t="s">
        <v>290</v>
      </c>
      <c r="E17" s="7" t="s">
        <v>3112</v>
      </c>
      <c r="F17" s="7" t="s">
        <v>181</v>
      </c>
      <c r="G17" s="7" t="s">
        <v>182</v>
      </c>
      <c r="H17" s="7">
        <v>26</v>
      </c>
      <c r="I17" s="7"/>
      <c r="J17" s="7">
        <v>26</v>
      </c>
      <c r="K17" s="7"/>
    </row>
    <row r="18" spans="1:11" ht="35.25" customHeight="1">
      <c r="A18" s="7">
        <v>4</v>
      </c>
      <c r="B18" s="7" t="s">
        <v>1897</v>
      </c>
      <c r="C18" s="7" t="s">
        <v>1899</v>
      </c>
      <c r="D18" s="7" t="s">
        <v>290</v>
      </c>
      <c r="E18" s="7" t="s">
        <v>3112</v>
      </c>
      <c r="F18" s="7" t="s">
        <v>316</v>
      </c>
      <c r="G18" s="7" t="s">
        <v>182</v>
      </c>
      <c r="H18" s="7">
        <v>44</v>
      </c>
      <c r="I18" s="7"/>
      <c r="J18" s="7">
        <v>44</v>
      </c>
      <c r="K18" s="7"/>
    </row>
    <row r="19" spans="1:11" ht="51" customHeight="1">
      <c r="A19" s="7">
        <v>5</v>
      </c>
      <c r="B19" s="7" t="s">
        <v>2865</v>
      </c>
      <c r="C19" s="7" t="s">
        <v>2594</v>
      </c>
      <c r="D19" s="7" t="s">
        <v>1460</v>
      </c>
      <c r="E19" s="7" t="s">
        <v>3112</v>
      </c>
      <c r="F19" s="7" t="s">
        <v>1543</v>
      </c>
      <c r="G19" s="7" t="s">
        <v>2595</v>
      </c>
      <c r="H19" s="7">
        <v>120</v>
      </c>
      <c r="I19" s="7"/>
      <c r="J19" s="7">
        <v>72</v>
      </c>
      <c r="K19" s="7"/>
    </row>
  </sheetData>
  <sheetProtection/>
  <mergeCells count="6">
    <mergeCell ref="A12:C12"/>
    <mergeCell ref="A14:C14"/>
    <mergeCell ref="A1:K1"/>
    <mergeCell ref="A3:C3"/>
    <mergeCell ref="A4:C4"/>
    <mergeCell ref="A10:C10"/>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M121"/>
  <sheetViews>
    <sheetView zoomScalePageLayoutView="0" workbookViewId="0" topLeftCell="A1">
      <pane ySplit="2" topLeftCell="A57" activePane="bottomLeft" state="frozen"/>
      <selection pane="topLeft" activeCell="F96" sqref="F96"/>
      <selection pane="bottomLeft" activeCell="C72" sqref="C72"/>
    </sheetView>
  </sheetViews>
  <sheetFormatPr defaultColWidth="9.00390625" defaultRowHeight="14.25"/>
  <cols>
    <col min="1" max="1" width="3.00390625" style="147" customWidth="1"/>
    <col min="2" max="2" width="11.00390625" style="147" customWidth="1"/>
    <col min="3" max="3" width="6.875" style="147" customWidth="1"/>
    <col min="4" max="6" width="9.00390625" style="147" customWidth="1"/>
    <col min="7" max="7" width="7.75390625" style="147" customWidth="1"/>
    <col min="8" max="8" width="18.75390625" style="147" customWidth="1"/>
    <col min="9" max="9" width="7.50390625" style="147" customWidth="1"/>
    <col min="10" max="10" width="8.25390625" style="147" customWidth="1"/>
    <col min="11" max="11" width="8.375" style="147" customWidth="1"/>
    <col min="12" max="12" width="9.00390625" style="147" customWidth="1"/>
    <col min="13" max="13" width="7.375" style="147" customWidth="1"/>
    <col min="14" max="16384" width="9.00390625" style="147" customWidth="1"/>
  </cols>
  <sheetData>
    <row r="1" spans="1:13" ht="33" customHeight="1">
      <c r="A1" s="1" t="s">
        <v>2859</v>
      </c>
      <c r="B1" s="1"/>
      <c r="C1" s="1"/>
      <c r="D1" s="1"/>
      <c r="E1" s="1"/>
      <c r="F1" s="1"/>
      <c r="G1" s="1"/>
      <c r="H1" s="1"/>
      <c r="I1" s="1"/>
      <c r="J1" s="1"/>
      <c r="K1" s="1"/>
      <c r="L1" s="1"/>
      <c r="M1" s="1"/>
    </row>
    <row r="2" spans="1:13" ht="36" customHeight="1">
      <c r="A2" s="7" t="s">
        <v>1907</v>
      </c>
      <c r="B2" s="7" t="s">
        <v>1916</v>
      </c>
      <c r="C2" s="7" t="s">
        <v>1909</v>
      </c>
      <c r="D2" s="7" t="s">
        <v>1902</v>
      </c>
      <c r="E2" s="7" t="s">
        <v>839</v>
      </c>
      <c r="F2" s="7" t="s">
        <v>1917</v>
      </c>
      <c r="G2" s="7" t="s">
        <v>1918</v>
      </c>
      <c r="H2" s="7" t="s">
        <v>1919</v>
      </c>
      <c r="I2" s="7" t="s">
        <v>1432</v>
      </c>
      <c r="J2" s="7" t="s">
        <v>1912</v>
      </c>
      <c r="K2" s="7" t="s">
        <v>707</v>
      </c>
      <c r="L2" s="7" t="s">
        <v>1914</v>
      </c>
      <c r="M2" s="7" t="s">
        <v>1915</v>
      </c>
    </row>
    <row r="3" spans="1:13" s="127" customFormat="1" ht="27" customHeight="1">
      <c r="A3" s="195" t="s">
        <v>1863</v>
      </c>
      <c r="B3" s="196"/>
      <c r="C3" s="197"/>
      <c r="D3" s="109"/>
      <c r="E3" s="109"/>
      <c r="F3" s="109"/>
      <c r="G3" s="109"/>
      <c r="H3" s="109"/>
      <c r="I3" s="109"/>
      <c r="J3" s="148">
        <f>SUM(J4,J6,J8,J41)</f>
        <v>972.1246</v>
      </c>
      <c r="K3" s="148">
        <f>SUM(K4,K6,K8,K41)</f>
        <v>3.3</v>
      </c>
      <c r="L3" s="148">
        <f>SUM(L4,L6,L8,L41)</f>
        <v>769.9342200000001</v>
      </c>
      <c r="M3" s="149"/>
    </row>
    <row r="4" spans="1:13" s="127" customFormat="1" ht="27.75" customHeight="1">
      <c r="A4" s="195" t="s">
        <v>43</v>
      </c>
      <c r="B4" s="196"/>
      <c r="C4" s="197"/>
      <c r="D4" s="109"/>
      <c r="E4" s="109"/>
      <c r="F4" s="109"/>
      <c r="G4" s="109"/>
      <c r="H4" s="109"/>
      <c r="I4" s="109"/>
      <c r="J4" s="148">
        <f>J5</f>
        <v>38.5</v>
      </c>
      <c r="K4" s="148">
        <v>3.3</v>
      </c>
      <c r="L4" s="148">
        <f>L5</f>
        <v>35.2</v>
      </c>
      <c r="M4" s="149"/>
    </row>
    <row r="5" spans="1:13" s="40" customFormat="1" ht="45" customHeight="1">
      <c r="A5" s="142">
        <v>1</v>
      </c>
      <c r="B5" s="142" t="s">
        <v>1860</v>
      </c>
      <c r="C5" s="44" t="s">
        <v>1861</v>
      </c>
      <c r="D5" s="7" t="s">
        <v>743</v>
      </c>
      <c r="E5" s="7" t="s">
        <v>485</v>
      </c>
      <c r="F5" s="7" t="s">
        <v>744</v>
      </c>
      <c r="G5" s="7" t="s">
        <v>328</v>
      </c>
      <c r="H5" s="7" t="s">
        <v>1862</v>
      </c>
      <c r="I5" s="84"/>
      <c r="J5" s="85">
        <v>38.5</v>
      </c>
      <c r="K5" s="34">
        <v>3.3</v>
      </c>
      <c r="L5" s="85">
        <v>35.2</v>
      </c>
      <c r="M5" s="150"/>
    </row>
    <row r="6" spans="1:13" s="127" customFormat="1" ht="27.75" customHeight="1">
      <c r="A6" s="195" t="s">
        <v>1859</v>
      </c>
      <c r="B6" s="196"/>
      <c r="C6" s="197"/>
      <c r="D6" s="109"/>
      <c r="E6" s="109"/>
      <c r="F6" s="109"/>
      <c r="G6" s="109"/>
      <c r="H6" s="109"/>
      <c r="I6" s="109"/>
      <c r="J6" s="148">
        <f>J7</f>
        <v>25</v>
      </c>
      <c r="K6" s="148"/>
      <c r="L6" s="148">
        <f>L7</f>
        <v>25</v>
      </c>
      <c r="M6" s="149"/>
    </row>
    <row r="7" spans="1:13" s="40" customFormat="1" ht="45" customHeight="1">
      <c r="A7" s="142">
        <v>1</v>
      </c>
      <c r="B7" s="142" t="s">
        <v>1066</v>
      </c>
      <c r="C7" s="44" t="s">
        <v>1067</v>
      </c>
      <c r="D7" s="7" t="s">
        <v>1068</v>
      </c>
      <c r="E7" s="7" t="s">
        <v>1069</v>
      </c>
      <c r="F7" s="7" t="s">
        <v>1070</v>
      </c>
      <c r="G7" s="7" t="s">
        <v>328</v>
      </c>
      <c r="H7" s="7" t="s">
        <v>1071</v>
      </c>
      <c r="I7" s="84"/>
      <c r="J7" s="85">
        <v>25</v>
      </c>
      <c r="K7" s="34"/>
      <c r="L7" s="85">
        <v>25</v>
      </c>
      <c r="M7" s="150"/>
    </row>
    <row r="8" spans="1:13" s="127" customFormat="1" ht="31.5" customHeight="1">
      <c r="A8" s="195" t="s">
        <v>1926</v>
      </c>
      <c r="B8" s="196"/>
      <c r="C8" s="197"/>
      <c r="D8" s="109"/>
      <c r="E8" s="109"/>
      <c r="F8" s="109"/>
      <c r="G8" s="109"/>
      <c r="H8" s="109"/>
      <c r="I8" s="144"/>
      <c r="J8" s="145">
        <f>SUM(J9:J40)</f>
        <v>443.73</v>
      </c>
      <c r="K8" s="145"/>
      <c r="L8" s="145">
        <f>SUM(L9:L40)</f>
        <v>393.498</v>
      </c>
      <c r="M8" s="149"/>
    </row>
    <row r="9" spans="1:13" s="40" customFormat="1" ht="52.5" customHeight="1">
      <c r="A9" s="7">
        <v>1</v>
      </c>
      <c r="B9" s="7" t="s">
        <v>3038</v>
      </c>
      <c r="C9" s="44" t="s">
        <v>1067</v>
      </c>
      <c r="D9" s="7" t="s">
        <v>1068</v>
      </c>
      <c r="E9" s="7" t="s">
        <v>1069</v>
      </c>
      <c r="F9" s="7" t="s">
        <v>1070</v>
      </c>
      <c r="G9" s="7" t="s">
        <v>1072</v>
      </c>
      <c r="H9" s="7" t="s">
        <v>1073</v>
      </c>
      <c r="I9" s="84"/>
      <c r="J9" s="85">
        <v>43.45</v>
      </c>
      <c r="K9" s="34"/>
      <c r="L9" s="85">
        <v>43.45</v>
      </c>
      <c r="M9" s="44"/>
    </row>
    <row r="10" spans="1:13" s="40" customFormat="1" ht="36" customHeight="1">
      <c r="A10" s="7">
        <v>2</v>
      </c>
      <c r="B10" s="7" t="s">
        <v>3036</v>
      </c>
      <c r="C10" s="44" t="s">
        <v>1074</v>
      </c>
      <c r="D10" s="7" t="s">
        <v>1068</v>
      </c>
      <c r="E10" s="7" t="s">
        <v>1069</v>
      </c>
      <c r="F10" s="7" t="s">
        <v>760</v>
      </c>
      <c r="G10" s="7" t="s">
        <v>1072</v>
      </c>
      <c r="H10" s="7" t="s">
        <v>1075</v>
      </c>
      <c r="I10" s="84"/>
      <c r="J10" s="85">
        <v>30</v>
      </c>
      <c r="K10" s="34"/>
      <c r="L10" s="85">
        <v>30</v>
      </c>
      <c r="M10" s="44"/>
    </row>
    <row r="11" spans="1:13" s="39" customFormat="1" ht="27" customHeight="1">
      <c r="A11" s="7">
        <v>3</v>
      </c>
      <c r="B11" s="7" t="s">
        <v>1076</v>
      </c>
      <c r="C11" s="7" t="s">
        <v>1077</v>
      </c>
      <c r="D11" s="42" t="s">
        <v>327</v>
      </c>
      <c r="E11" s="42" t="s">
        <v>2034</v>
      </c>
      <c r="F11" s="42" t="s">
        <v>760</v>
      </c>
      <c r="G11" s="7" t="s">
        <v>1072</v>
      </c>
      <c r="H11" s="87" t="s">
        <v>2783</v>
      </c>
      <c r="I11" s="84">
        <v>1350</v>
      </c>
      <c r="J11" s="88">
        <v>15.75</v>
      </c>
      <c r="K11" s="42"/>
      <c r="L11" s="88">
        <v>15.75</v>
      </c>
      <c r="M11" s="44"/>
    </row>
    <row r="12" spans="1:13" s="39" customFormat="1" ht="27" customHeight="1">
      <c r="A12" s="7">
        <v>4</v>
      </c>
      <c r="B12" s="7" t="s">
        <v>1112</v>
      </c>
      <c r="C12" s="7" t="s">
        <v>1113</v>
      </c>
      <c r="D12" s="42" t="s">
        <v>327</v>
      </c>
      <c r="E12" s="42" t="s">
        <v>329</v>
      </c>
      <c r="F12" s="42" t="s">
        <v>760</v>
      </c>
      <c r="G12" s="7" t="s">
        <v>328</v>
      </c>
      <c r="H12" s="7" t="s">
        <v>761</v>
      </c>
      <c r="I12" s="84">
        <v>155</v>
      </c>
      <c r="J12" s="88">
        <v>1.2</v>
      </c>
      <c r="K12" s="42"/>
      <c r="L12" s="88">
        <v>1.2</v>
      </c>
      <c r="M12" s="44"/>
    </row>
    <row r="13" spans="1:13" s="39" customFormat="1" ht="27" customHeight="1">
      <c r="A13" s="7">
        <v>5</v>
      </c>
      <c r="B13" s="7" t="s">
        <v>1114</v>
      </c>
      <c r="C13" s="7" t="s">
        <v>1115</v>
      </c>
      <c r="D13" s="42" t="s">
        <v>327</v>
      </c>
      <c r="E13" s="42" t="s">
        <v>762</v>
      </c>
      <c r="F13" s="42" t="s">
        <v>760</v>
      </c>
      <c r="G13" s="7" t="s">
        <v>328</v>
      </c>
      <c r="H13" s="7" t="s">
        <v>761</v>
      </c>
      <c r="I13" s="84">
        <v>190</v>
      </c>
      <c r="J13" s="88">
        <v>2.1</v>
      </c>
      <c r="K13" s="42"/>
      <c r="L13" s="88">
        <v>2.1</v>
      </c>
      <c r="M13" s="44"/>
    </row>
    <row r="14" spans="1:13" s="39" customFormat="1" ht="27" customHeight="1">
      <c r="A14" s="7">
        <v>6</v>
      </c>
      <c r="B14" s="7" t="s">
        <v>1116</v>
      </c>
      <c r="C14" s="7" t="s">
        <v>1117</v>
      </c>
      <c r="D14" s="42" t="s">
        <v>327</v>
      </c>
      <c r="E14" s="42" t="s">
        <v>329</v>
      </c>
      <c r="F14" s="42" t="s">
        <v>760</v>
      </c>
      <c r="G14" s="7" t="s">
        <v>328</v>
      </c>
      <c r="H14" s="7" t="s">
        <v>761</v>
      </c>
      <c r="I14" s="84">
        <v>260</v>
      </c>
      <c r="J14" s="88">
        <v>2.8</v>
      </c>
      <c r="K14" s="42"/>
      <c r="L14" s="88">
        <v>2.8</v>
      </c>
      <c r="M14" s="44"/>
    </row>
    <row r="15" spans="1:13" s="39" customFormat="1" ht="27" customHeight="1">
      <c r="A15" s="7">
        <v>7</v>
      </c>
      <c r="B15" s="7" t="s">
        <v>1118</v>
      </c>
      <c r="C15" s="7" t="s">
        <v>1119</v>
      </c>
      <c r="D15" s="7" t="s">
        <v>327</v>
      </c>
      <c r="E15" s="7" t="s">
        <v>2034</v>
      </c>
      <c r="F15" s="7" t="s">
        <v>763</v>
      </c>
      <c r="G15" s="7" t="s">
        <v>328</v>
      </c>
      <c r="H15" s="7" t="s">
        <v>761</v>
      </c>
      <c r="I15" s="7">
        <v>185</v>
      </c>
      <c r="J15" s="7">
        <v>1.15</v>
      </c>
      <c r="K15" s="7"/>
      <c r="L15" s="7">
        <v>1.15</v>
      </c>
      <c r="M15" s="44"/>
    </row>
    <row r="16" spans="1:13" s="40" customFormat="1" ht="27" customHeight="1">
      <c r="A16" s="7">
        <v>8</v>
      </c>
      <c r="B16" s="7" t="s">
        <v>1120</v>
      </c>
      <c r="C16" s="7" t="s">
        <v>1121</v>
      </c>
      <c r="D16" s="7" t="s">
        <v>327</v>
      </c>
      <c r="E16" s="7" t="s">
        <v>1251</v>
      </c>
      <c r="F16" s="7" t="s">
        <v>749</v>
      </c>
      <c r="G16" s="7" t="s">
        <v>328</v>
      </c>
      <c r="H16" s="7" t="s">
        <v>761</v>
      </c>
      <c r="I16" s="7">
        <v>310</v>
      </c>
      <c r="J16" s="34">
        <v>3.2</v>
      </c>
      <c r="K16" s="7"/>
      <c r="L16" s="34">
        <f>J16*0.7</f>
        <v>2.2399999999999998</v>
      </c>
      <c r="M16" s="44"/>
    </row>
    <row r="17" spans="1:13" s="40" customFormat="1" ht="27" customHeight="1">
      <c r="A17" s="7">
        <v>9</v>
      </c>
      <c r="B17" s="7" t="s">
        <v>1122</v>
      </c>
      <c r="C17" s="7" t="s">
        <v>1123</v>
      </c>
      <c r="D17" s="7" t="s">
        <v>327</v>
      </c>
      <c r="E17" s="7" t="s">
        <v>1251</v>
      </c>
      <c r="F17" s="7" t="s">
        <v>749</v>
      </c>
      <c r="G17" s="7" t="s">
        <v>328</v>
      </c>
      <c r="H17" s="7" t="s">
        <v>761</v>
      </c>
      <c r="I17" s="7">
        <v>160</v>
      </c>
      <c r="J17" s="34">
        <v>1.75</v>
      </c>
      <c r="K17" s="7"/>
      <c r="L17" s="34">
        <v>1.75</v>
      </c>
      <c r="M17" s="44"/>
    </row>
    <row r="18" spans="1:13" s="40" customFormat="1" ht="27" customHeight="1">
      <c r="A18" s="7">
        <v>10</v>
      </c>
      <c r="B18" s="7" t="s">
        <v>1124</v>
      </c>
      <c r="C18" s="7" t="s">
        <v>739</v>
      </c>
      <c r="D18" s="7" t="s">
        <v>327</v>
      </c>
      <c r="E18" s="7" t="s">
        <v>1251</v>
      </c>
      <c r="F18" s="7" t="s">
        <v>1441</v>
      </c>
      <c r="G18" s="7" t="s">
        <v>328</v>
      </c>
      <c r="H18" s="7" t="s">
        <v>761</v>
      </c>
      <c r="I18" s="7">
        <v>990</v>
      </c>
      <c r="J18" s="34">
        <v>13.9</v>
      </c>
      <c r="K18" s="7"/>
      <c r="L18" s="34">
        <f>J18*0.7</f>
        <v>9.73</v>
      </c>
      <c r="M18" s="44"/>
    </row>
    <row r="19" spans="1:13" s="40" customFormat="1" ht="27" customHeight="1">
      <c r="A19" s="7">
        <v>11</v>
      </c>
      <c r="B19" s="7" t="s">
        <v>1125</v>
      </c>
      <c r="C19" s="7" t="s">
        <v>739</v>
      </c>
      <c r="D19" s="7" t="s">
        <v>327</v>
      </c>
      <c r="E19" s="7" t="s">
        <v>1251</v>
      </c>
      <c r="F19" s="7" t="s">
        <v>1441</v>
      </c>
      <c r="G19" s="7" t="s">
        <v>328</v>
      </c>
      <c r="H19" s="7" t="s">
        <v>761</v>
      </c>
      <c r="I19" s="7">
        <v>1065</v>
      </c>
      <c r="J19" s="34">
        <v>13.55</v>
      </c>
      <c r="K19" s="7"/>
      <c r="L19" s="34">
        <f>J19*0.7</f>
        <v>9.485</v>
      </c>
      <c r="M19" s="44"/>
    </row>
    <row r="20" spans="1:13" s="40" customFormat="1" ht="27" customHeight="1">
      <c r="A20" s="7">
        <v>12</v>
      </c>
      <c r="B20" s="7" t="s">
        <v>1126</v>
      </c>
      <c r="C20" s="7" t="s">
        <v>739</v>
      </c>
      <c r="D20" s="7" t="s">
        <v>327</v>
      </c>
      <c r="E20" s="7" t="s">
        <v>1251</v>
      </c>
      <c r="F20" s="7" t="s">
        <v>1441</v>
      </c>
      <c r="G20" s="7" t="s">
        <v>328</v>
      </c>
      <c r="H20" s="7" t="s">
        <v>761</v>
      </c>
      <c r="I20" s="7">
        <v>260</v>
      </c>
      <c r="J20" s="34">
        <v>3.13</v>
      </c>
      <c r="K20" s="7"/>
      <c r="L20" s="34">
        <f>J20*0.7</f>
        <v>2.191</v>
      </c>
      <c r="M20" s="44"/>
    </row>
    <row r="21" spans="1:13" s="40" customFormat="1" ht="27" customHeight="1">
      <c r="A21" s="7">
        <v>13</v>
      </c>
      <c r="B21" s="7" t="s">
        <v>1127</v>
      </c>
      <c r="C21" s="7" t="s">
        <v>739</v>
      </c>
      <c r="D21" s="7" t="s">
        <v>327</v>
      </c>
      <c r="E21" s="7" t="s">
        <v>329</v>
      </c>
      <c r="F21" s="7" t="s">
        <v>1441</v>
      </c>
      <c r="G21" s="7" t="s">
        <v>328</v>
      </c>
      <c r="H21" s="7" t="s">
        <v>764</v>
      </c>
      <c r="I21" s="7">
        <v>1320</v>
      </c>
      <c r="J21" s="34">
        <v>16.8</v>
      </c>
      <c r="K21" s="7"/>
      <c r="L21" s="34">
        <f>J21*0.7</f>
        <v>11.76</v>
      </c>
      <c r="M21" s="44"/>
    </row>
    <row r="22" spans="1:13" s="40" customFormat="1" ht="27" customHeight="1">
      <c r="A22" s="7">
        <v>14</v>
      </c>
      <c r="B22" s="7" t="s">
        <v>1128</v>
      </c>
      <c r="C22" s="7" t="s">
        <v>739</v>
      </c>
      <c r="D22" s="7" t="s">
        <v>327</v>
      </c>
      <c r="E22" s="7" t="s">
        <v>329</v>
      </c>
      <c r="F22" s="7" t="s">
        <v>1441</v>
      </c>
      <c r="G22" s="7" t="s">
        <v>328</v>
      </c>
      <c r="H22" s="7" t="s">
        <v>761</v>
      </c>
      <c r="I22" s="7">
        <v>110</v>
      </c>
      <c r="J22" s="34">
        <v>1.25</v>
      </c>
      <c r="K22" s="7"/>
      <c r="L22" s="34">
        <v>1.25</v>
      </c>
      <c r="M22" s="44"/>
    </row>
    <row r="23" spans="1:13" s="40" customFormat="1" ht="27" customHeight="1">
      <c r="A23" s="7">
        <v>15</v>
      </c>
      <c r="B23" s="7" t="s">
        <v>1129</v>
      </c>
      <c r="C23" s="7" t="s">
        <v>739</v>
      </c>
      <c r="D23" s="7" t="s">
        <v>327</v>
      </c>
      <c r="E23" s="7" t="s">
        <v>1250</v>
      </c>
      <c r="F23" s="7" t="s">
        <v>1441</v>
      </c>
      <c r="G23" s="7" t="s">
        <v>328</v>
      </c>
      <c r="H23" s="7" t="s">
        <v>761</v>
      </c>
      <c r="I23" s="7">
        <v>160</v>
      </c>
      <c r="J23" s="34">
        <v>2</v>
      </c>
      <c r="K23" s="7"/>
      <c r="L23" s="34">
        <f>J23*0.7</f>
        <v>1.4</v>
      </c>
      <c r="M23" s="44"/>
    </row>
    <row r="24" spans="1:13" s="40" customFormat="1" ht="27" customHeight="1">
      <c r="A24" s="7">
        <v>16</v>
      </c>
      <c r="B24" s="7" t="s">
        <v>1130</v>
      </c>
      <c r="C24" s="7" t="s">
        <v>739</v>
      </c>
      <c r="D24" s="7" t="s">
        <v>327</v>
      </c>
      <c r="E24" s="7" t="s">
        <v>1251</v>
      </c>
      <c r="F24" s="7" t="s">
        <v>1441</v>
      </c>
      <c r="G24" s="7" t="s">
        <v>328</v>
      </c>
      <c r="H24" s="7" t="s">
        <v>761</v>
      </c>
      <c r="I24" s="7">
        <v>75</v>
      </c>
      <c r="J24" s="34">
        <v>1</v>
      </c>
      <c r="K24" s="7"/>
      <c r="L24" s="34">
        <v>1</v>
      </c>
      <c r="M24" s="44"/>
    </row>
    <row r="25" spans="1:13" s="40" customFormat="1" ht="27" customHeight="1">
      <c r="A25" s="7">
        <v>17</v>
      </c>
      <c r="B25" s="7" t="s">
        <v>1131</v>
      </c>
      <c r="C25" s="7" t="s">
        <v>739</v>
      </c>
      <c r="D25" s="7" t="s">
        <v>327</v>
      </c>
      <c r="E25" s="7" t="s">
        <v>1251</v>
      </c>
      <c r="F25" s="7" t="s">
        <v>1441</v>
      </c>
      <c r="G25" s="7" t="s">
        <v>328</v>
      </c>
      <c r="H25" s="7" t="s">
        <v>761</v>
      </c>
      <c r="I25" s="7">
        <v>110</v>
      </c>
      <c r="J25" s="34">
        <v>1.3</v>
      </c>
      <c r="K25" s="7"/>
      <c r="L25" s="34">
        <f aca="true" t="shared" si="0" ref="L25:L30">J25*0.7</f>
        <v>0.9099999999999999</v>
      </c>
      <c r="M25" s="44"/>
    </row>
    <row r="26" spans="1:13" s="40" customFormat="1" ht="30.75" customHeight="1">
      <c r="A26" s="7">
        <v>18</v>
      </c>
      <c r="B26" s="7" t="s">
        <v>1132</v>
      </c>
      <c r="C26" s="7" t="s">
        <v>739</v>
      </c>
      <c r="D26" s="7" t="s">
        <v>327</v>
      </c>
      <c r="E26" s="7" t="s">
        <v>41</v>
      </c>
      <c r="F26" s="7" t="s">
        <v>1441</v>
      </c>
      <c r="G26" s="7" t="s">
        <v>328</v>
      </c>
      <c r="H26" s="7" t="s">
        <v>761</v>
      </c>
      <c r="I26" s="7">
        <v>310</v>
      </c>
      <c r="J26" s="34">
        <v>3.5</v>
      </c>
      <c r="K26" s="7"/>
      <c r="L26" s="34">
        <f t="shared" si="0"/>
        <v>2.4499999999999997</v>
      </c>
      <c r="M26" s="44"/>
    </row>
    <row r="27" spans="1:13" s="40" customFormat="1" ht="30.75" customHeight="1">
      <c r="A27" s="7">
        <v>19</v>
      </c>
      <c r="B27" s="7" t="s">
        <v>1133</v>
      </c>
      <c r="C27" s="7" t="s">
        <v>739</v>
      </c>
      <c r="D27" s="7" t="s">
        <v>327</v>
      </c>
      <c r="E27" s="7" t="s">
        <v>41</v>
      </c>
      <c r="F27" s="7" t="s">
        <v>1441</v>
      </c>
      <c r="G27" s="7" t="s">
        <v>328</v>
      </c>
      <c r="H27" s="7" t="s">
        <v>761</v>
      </c>
      <c r="I27" s="7">
        <v>310</v>
      </c>
      <c r="J27" s="34">
        <v>3.6</v>
      </c>
      <c r="K27" s="7"/>
      <c r="L27" s="34">
        <f t="shared" si="0"/>
        <v>2.52</v>
      </c>
      <c r="M27" s="44"/>
    </row>
    <row r="28" spans="1:13" s="40" customFormat="1" ht="27.75" customHeight="1">
      <c r="A28" s="7">
        <v>20</v>
      </c>
      <c r="B28" s="7" t="s">
        <v>1134</v>
      </c>
      <c r="C28" s="7" t="s">
        <v>739</v>
      </c>
      <c r="D28" s="7" t="s">
        <v>327</v>
      </c>
      <c r="E28" s="7" t="s">
        <v>41</v>
      </c>
      <c r="F28" s="7" t="s">
        <v>1441</v>
      </c>
      <c r="G28" s="7" t="s">
        <v>328</v>
      </c>
      <c r="H28" s="7" t="s">
        <v>761</v>
      </c>
      <c r="I28" s="7">
        <v>160</v>
      </c>
      <c r="J28" s="34">
        <v>2.1</v>
      </c>
      <c r="K28" s="7"/>
      <c r="L28" s="34">
        <f t="shared" si="0"/>
        <v>1.47</v>
      </c>
      <c r="M28" s="44"/>
    </row>
    <row r="29" spans="1:13" s="40" customFormat="1" ht="30.75" customHeight="1">
      <c r="A29" s="7">
        <v>21</v>
      </c>
      <c r="B29" s="7" t="s">
        <v>1135</v>
      </c>
      <c r="C29" s="7" t="s">
        <v>739</v>
      </c>
      <c r="D29" s="7" t="s">
        <v>327</v>
      </c>
      <c r="E29" s="7" t="s">
        <v>41</v>
      </c>
      <c r="F29" s="7" t="s">
        <v>1441</v>
      </c>
      <c r="G29" s="7" t="s">
        <v>328</v>
      </c>
      <c r="H29" s="7" t="s">
        <v>761</v>
      </c>
      <c r="I29" s="7">
        <v>160</v>
      </c>
      <c r="J29" s="34">
        <v>2.1</v>
      </c>
      <c r="K29" s="7"/>
      <c r="L29" s="34">
        <f t="shared" si="0"/>
        <v>1.47</v>
      </c>
      <c r="M29" s="44"/>
    </row>
    <row r="30" spans="1:13" s="40" customFormat="1" ht="30.75" customHeight="1">
      <c r="A30" s="7">
        <v>22</v>
      </c>
      <c r="B30" s="7" t="s">
        <v>1136</v>
      </c>
      <c r="C30" s="7" t="s">
        <v>739</v>
      </c>
      <c r="D30" s="7" t="s">
        <v>327</v>
      </c>
      <c r="E30" s="7" t="s">
        <v>759</v>
      </c>
      <c r="F30" s="7" t="s">
        <v>1441</v>
      </c>
      <c r="G30" s="7" t="s">
        <v>328</v>
      </c>
      <c r="H30" s="7" t="s">
        <v>761</v>
      </c>
      <c r="I30" s="7">
        <v>220</v>
      </c>
      <c r="J30" s="34">
        <v>2.5</v>
      </c>
      <c r="K30" s="7"/>
      <c r="L30" s="34">
        <f t="shared" si="0"/>
        <v>1.75</v>
      </c>
      <c r="M30" s="44"/>
    </row>
    <row r="31" spans="1:13" s="39" customFormat="1" ht="27" customHeight="1">
      <c r="A31" s="7">
        <v>23</v>
      </c>
      <c r="B31" s="7" t="s">
        <v>1137</v>
      </c>
      <c r="C31" s="7" t="s">
        <v>1138</v>
      </c>
      <c r="D31" s="7" t="s">
        <v>1068</v>
      </c>
      <c r="E31" s="7" t="s">
        <v>1139</v>
      </c>
      <c r="F31" s="7" t="s">
        <v>1070</v>
      </c>
      <c r="G31" s="7" t="s">
        <v>1072</v>
      </c>
      <c r="H31" s="7" t="s">
        <v>1075</v>
      </c>
      <c r="I31" s="84"/>
      <c r="J31" s="84">
        <v>21.15</v>
      </c>
      <c r="K31" s="7"/>
      <c r="L31" s="84">
        <v>21.15</v>
      </c>
      <c r="M31" s="44"/>
    </row>
    <row r="32" spans="1:13" s="39" customFormat="1" ht="34.5" customHeight="1">
      <c r="A32" s="7">
        <v>24</v>
      </c>
      <c r="B32" s="7" t="s">
        <v>1140</v>
      </c>
      <c r="C32" s="7" t="s">
        <v>1141</v>
      </c>
      <c r="D32" s="7" t="s">
        <v>1068</v>
      </c>
      <c r="E32" s="7" t="s">
        <v>1142</v>
      </c>
      <c r="F32" s="7" t="s">
        <v>760</v>
      </c>
      <c r="G32" s="7" t="s">
        <v>1072</v>
      </c>
      <c r="H32" s="7" t="s">
        <v>1075</v>
      </c>
      <c r="I32" s="84"/>
      <c r="J32" s="84">
        <v>43.12</v>
      </c>
      <c r="K32" s="7"/>
      <c r="L32" s="84">
        <f>J32*0.7</f>
        <v>30.183999999999997</v>
      </c>
      <c r="M32" s="44"/>
    </row>
    <row r="33" spans="1:13" s="39" customFormat="1" ht="34.5" customHeight="1">
      <c r="A33" s="7">
        <v>25</v>
      </c>
      <c r="B33" s="7" t="s">
        <v>1143</v>
      </c>
      <c r="C33" s="7" t="s">
        <v>1144</v>
      </c>
      <c r="D33" s="7" t="s">
        <v>1145</v>
      </c>
      <c r="E33" s="7" t="s">
        <v>1145</v>
      </c>
      <c r="F33" s="7" t="s">
        <v>760</v>
      </c>
      <c r="G33" s="7" t="s">
        <v>1072</v>
      </c>
      <c r="H33" s="7" t="s">
        <v>1075</v>
      </c>
      <c r="I33" s="84"/>
      <c r="J33" s="84">
        <v>56.64</v>
      </c>
      <c r="K33" s="7"/>
      <c r="L33" s="84">
        <f>J33*0.7</f>
        <v>39.647999999999996</v>
      </c>
      <c r="M33" s="44"/>
    </row>
    <row r="34" spans="1:13" s="39" customFormat="1" ht="34.5" customHeight="1">
      <c r="A34" s="7">
        <v>26</v>
      </c>
      <c r="B34" s="7" t="s">
        <v>1146</v>
      </c>
      <c r="C34" s="7" t="s">
        <v>1147</v>
      </c>
      <c r="D34" s="7" t="s">
        <v>1068</v>
      </c>
      <c r="E34" s="7" t="s">
        <v>1039</v>
      </c>
      <c r="F34" s="7" t="s">
        <v>760</v>
      </c>
      <c r="G34" s="7" t="s">
        <v>1072</v>
      </c>
      <c r="H34" s="7" t="s">
        <v>1075</v>
      </c>
      <c r="I34" s="84"/>
      <c r="J34" s="84">
        <v>45.87</v>
      </c>
      <c r="K34" s="7"/>
      <c r="L34" s="84">
        <v>45.87</v>
      </c>
      <c r="M34" s="44"/>
    </row>
    <row r="35" spans="1:13" s="39" customFormat="1" ht="34.5" customHeight="1">
      <c r="A35" s="7">
        <v>27</v>
      </c>
      <c r="B35" s="7" t="s">
        <v>1040</v>
      </c>
      <c r="C35" s="7" t="s">
        <v>1041</v>
      </c>
      <c r="D35" s="7" t="s">
        <v>1068</v>
      </c>
      <c r="E35" s="7" t="s">
        <v>1042</v>
      </c>
      <c r="F35" s="7" t="s">
        <v>760</v>
      </c>
      <c r="G35" s="7" t="s">
        <v>1072</v>
      </c>
      <c r="H35" s="7" t="s">
        <v>1075</v>
      </c>
      <c r="I35" s="84"/>
      <c r="J35" s="84">
        <v>28.82</v>
      </c>
      <c r="K35" s="7"/>
      <c r="L35" s="84">
        <v>28.82</v>
      </c>
      <c r="M35" s="44"/>
    </row>
    <row r="36" spans="1:13" s="39" customFormat="1" ht="34.5" customHeight="1">
      <c r="A36" s="7">
        <v>28</v>
      </c>
      <c r="B36" s="7" t="s">
        <v>1043</v>
      </c>
      <c r="C36" s="7" t="s">
        <v>2671</v>
      </c>
      <c r="D36" s="7" t="s">
        <v>1068</v>
      </c>
      <c r="E36" s="7" t="s">
        <v>2672</v>
      </c>
      <c r="F36" s="7" t="s">
        <v>760</v>
      </c>
      <c r="G36" s="7" t="s">
        <v>1072</v>
      </c>
      <c r="H36" s="7" t="s">
        <v>1075</v>
      </c>
      <c r="I36" s="84"/>
      <c r="J36" s="84">
        <v>30</v>
      </c>
      <c r="K36" s="7"/>
      <c r="L36" s="84">
        <v>30</v>
      </c>
      <c r="M36" s="44"/>
    </row>
    <row r="37" spans="1:13" s="39" customFormat="1" ht="34.5" customHeight="1">
      <c r="A37" s="7">
        <v>29</v>
      </c>
      <c r="B37" s="7" t="s">
        <v>2673</v>
      </c>
      <c r="C37" s="7" t="s">
        <v>2674</v>
      </c>
      <c r="D37" s="7" t="s">
        <v>1068</v>
      </c>
      <c r="E37" s="7" t="s">
        <v>2672</v>
      </c>
      <c r="F37" s="7" t="s">
        <v>760</v>
      </c>
      <c r="G37" s="7" t="s">
        <v>1072</v>
      </c>
      <c r="H37" s="7" t="s">
        <v>1075</v>
      </c>
      <c r="I37" s="84"/>
      <c r="J37" s="84">
        <v>14</v>
      </c>
      <c r="K37" s="7"/>
      <c r="L37" s="84">
        <v>14</v>
      </c>
      <c r="M37" s="44"/>
    </row>
    <row r="38" spans="1:13" s="39" customFormat="1" ht="34.5" customHeight="1">
      <c r="A38" s="7">
        <v>30</v>
      </c>
      <c r="B38" s="7" t="s">
        <v>2675</v>
      </c>
      <c r="C38" s="7" t="s">
        <v>2676</v>
      </c>
      <c r="D38" s="7" t="s">
        <v>1068</v>
      </c>
      <c r="E38" s="7" t="s">
        <v>2672</v>
      </c>
      <c r="F38" s="7" t="s">
        <v>760</v>
      </c>
      <c r="G38" s="7" t="s">
        <v>1072</v>
      </c>
      <c r="H38" s="7" t="s">
        <v>1075</v>
      </c>
      <c r="I38" s="84"/>
      <c r="J38" s="84">
        <v>13</v>
      </c>
      <c r="K38" s="7"/>
      <c r="L38" s="84">
        <v>13</v>
      </c>
      <c r="M38" s="44"/>
    </row>
    <row r="39" spans="1:13" s="39" customFormat="1" ht="34.5" customHeight="1">
      <c r="A39" s="7">
        <v>31</v>
      </c>
      <c r="B39" s="7" t="s">
        <v>2677</v>
      </c>
      <c r="C39" s="7" t="s">
        <v>2671</v>
      </c>
      <c r="D39" s="7" t="s">
        <v>1068</v>
      </c>
      <c r="E39" s="7" t="s">
        <v>2672</v>
      </c>
      <c r="F39" s="7" t="s">
        <v>760</v>
      </c>
      <c r="G39" s="7" t="s">
        <v>1072</v>
      </c>
      <c r="H39" s="7" t="s">
        <v>1075</v>
      </c>
      <c r="I39" s="84"/>
      <c r="J39" s="84">
        <v>9</v>
      </c>
      <c r="K39" s="7"/>
      <c r="L39" s="84">
        <v>9</v>
      </c>
      <c r="M39" s="44"/>
    </row>
    <row r="40" spans="1:13" s="39" customFormat="1" ht="34.5" customHeight="1">
      <c r="A40" s="7">
        <v>32</v>
      </c>
      <c r="B40" s="7" t="s">
        <v>2678</v>
      </c>
      <c r="C40" s="7" t="s">
        <v>1041</v>
      </c>
      <c r="D40" s="7" t="s">
        <v>1068</v>
      </c>
      <c r="E40" s="7" t="s">
        <v>2672</v>
      </c>
      <c r="F40" s="7" t="s">
        <v>760</v>
      </c>
      <c r="G40" s="7" t="s">
        <v>1072</v>
      </c>
      <c r="H40" s="7" t="s">
        <v>1075</v>
      </c>
      <c r="I40" s="84"/>
      <c r="J40" s="84">
        <v>14</v>
      </c>
      <c r="K40" s="7"/>
      <c r="L40" s="84">
        <v>14</v>
      </c>
      <c r="M40" s="44"/>
    </row>
    <row r="41" spans="1:13" s="122" customFormat="1" ht="28.5" customHeight="1">
      <c r="A41" s="195" t="s">
        <v>1858</v>
      </c>
      <c r="B41" s="196"/>
      <c r="C41" s="197"/>
      <c r="D41" s="109"/>
      <c r="E41" s="109"/>
      <c r="F41" s="109"/>
      <c r="G41" s="109"/>
      <c r="H41" s="109"/>
      <c r="I41" s="144"/>
      <c r="J41" s="145">
        <f>SUM(J42:J121)</f>
        <v>464.89459999999997</v>
      </c>
      <c r="K41" s="145"/>
      <c r="L41" s="145">
        <f>SUM(L42:L121)</f>
        <v>316.2362200000001</v>
      </c>
      <c r="M41" s="146"/>
    </row>
    <row r="42" spans="1:13" s="40" customFormat="1" ht="27" customHeight="1">
      <c r="A42" s="7">
        <v>1</v>
      </c>
      <c r="B42" s="7" t="s">
        <v>3037</v>
      </c>
      <c r="C42" s="44" t="s">
        <v>1067</v>
      </c>
      <c r="D42" s="7" t="s">
        <v>1068</v>
      </c>
      <c r="E42" s="7" t="s">
        <v>1069</v>
      </c>
      <c r="F42" s="7" t="s">
        <v>1070</v>
      </c>
      <c r="G42" s="7" t="s">
        <v>1072</v>
      </c>
      <c r="H42" s="7" t="s">
        <v>2679</v>
      </c>
      <c r="I42" s="84"/>
      <c r="J42" s="85">
        <v>130</v>
      </c>
      <c r="K42" s="34"/>
      <c r="L42" s="85">
        <f>J42*0.6</f>
        <v>78</v>
      </c>
      <c r="M42" s="44"/>
    </row>
    <row r="43" spans="1:13" s="40" customFormat="1" ht="27" customHeight="1">
      <c r="A43" s="7">
        <v>2</v>
      </c>
      <c r="B43" s="7" t="s">
        <v>2680</v>
      </c>
      <c r="C43" s="43" t="s">
        <v>2315</v>
      </c>
      <c r="D43" s="7" t="s">
        <v>1068</v>
      </c>
      <c r="E43" s="7" t="s">
        <v>1069</v>
      </c>
      <c r="F43" s="7" t="s">
        <v>760</v>
      </c>
      <c r="G43" s="7" t="s">
        <v>328</v>
      </c>
      <c r="H43" s="7" t="s">
        <v>2681</v>
      </c>
      <c r="I43" s="42">
        <v>720</v>
      </c>
      <c r="J43" s="86">
        <v>4.21</v>
      </c>
      <c r="K43" s="34"/>
      <c r="L43" s="86">
        <f>J43*0.7</f>
        <v>2.9469999999999996</v>
      </c>
      <c r="M43" s="44"/>
    </row>
    <row r="44" spans="1:13" s="40" customFormat="1" ht="27" customHeight="1">
      <c r="A44" s="7">
        <v>3</v>
      </c>
      <c r="B44" s="7" t="s">
        <v>2296</v>
      </c>
      <c r="C44" s="43" t="s">
        <v>2315</v>
      </c>
      <c r="D44" s="7" t="s">
        <v>1068</v>
      </c>
      <c r="E44" s="7" t="s">
        <v>1069</v>
      </c>
      <c r="F44" s="7" t="s">
        <v>760</v>
      </c>
      <c r="G44" s="7" t="s">
        <v>328</v>
      </c>
      <c r="H44" s="7" t="s">
        <v>2681</v>
      </c>
      <c r="I44" s="42">
        <v>220</v>
      </c>
      <c r="J44" s="86">
        <v>3.93</v>
      </c>
      <c r="K44" s="34"/>
      <c r="L44" s="86">
        <f aca="true" t="shared" si="1" ref="L44:L117">J44*0.7</f>
        <v>2.751</v>
      </c>
      <c r="M44" s="44"/>
    </row>
    <row r="45" spans="1:13" s="40" customFormat="1" ht="27" customHeight="1">
      <c r="A45" s="7">
        <v>4</v>
      </c>
      <c r="B45" s="7" t="s">
        <v>2297</v>
      </c>
      <c r="C45" s="43" t="s">
        <v>2315</v>
      </c>
      <c r="D45" s="7" t="s">
        <v>1068</v>
      </c>
      <c r="E45" s="7" t="s">
        <v>1069</v>
      </c>
      <c r="F45" s="7" t="s">
        <v>760</v>
      </c>
      <c r="G45" s="7" t="s">
        <v>328</v>
      </c>
      <c r="H45" s="7" t="s">
        <v>2681</v>
      </c>
      <c r="I45" s="42">
        <v>465</v>
      </c>
      <c r="J45" s="86">
        <v>2.25</v>
      </c>
      <c r="K45" s="34"/>
      <c r="L45" s="86">
        <f t="shared" si="1"/>
        <v>1.575</v>
      </c>
      <c r="M45" s="44"/>
    </row>
    <row r="46" spans="1:13" s="40" customFormat="1" ht="27" customHeight="1">
      <c r="A46" s="7">
        <v>5</v>
      </c>
      <c r="B46" s="7" t="s">
        <v>2298</v>
      </c>
      <c r="C46" s="43" t="s">
        <v>2315</v>
      </c>
      <c r="D46" s="7" t="s">
        <v>1068</v>
      </c>
      <c r="E46" s="7" t="s">
        <v>1069</v>
      </c>
      <c r="F46" s="7" t="s">
        <v>760</v>
      </c>
      <c r="G46" s="7" t="s">
        <v>328</v>
      </c>
      <c r="H46" s="7" t="s">
        <v>2681</v>
      </c>
      <c r="I46" s="42">
        <v>390</v>
      </c>
      <c r="J46" s="86">
        <v>2.71</v>
      </c>
      <c r="K46" s="34"/>
      <c r="L46" s="86">
        <f t="shared" si="1"/>
        <v>1.8969999999999998</v>
      </c>
      <c r="M46" s="44"/>
    </row>
    <row r="47" spans="1:13" s="40" customFormat="1" ht="27" customHeight="1">
      <c r="A47" s="7">
        <v>6</v>
      </c>
      <c r="B47" s="7" t="s">
        <v>2299</v>
      </c>
      <c r="C47" s="43" t="s">
        <v>2315</v>
      </c>
      <c r="D47" s="7" t="s">
        <v>1068</v>
      </c>
      <c r="E47" s="7" t="s">
        <v>1069</v>
      </c>
      <c r="F47" s="7" t="s">
        <v>760</v>
      </c>
      <c r="G47" s="7" t="s">
        <v>328</v>
      </c>
      <c r="H47" s="7" t="s">
        <v>2681</v>
      </c>
      <c r="I47" s="42">
        <v>470</v>
      </c>
      <c r="J47" s="86">
        <v>3.85</v>
      </c>
      <c r="K47" s="34"/>
      <c r="L47" s="86">
        <f t="shared" si="1"/>
        <v>2.695</v>
      </c>
      <c r="M47" s="44"/>
    </row>
    <row r="48" spans="1:13" s="40" customFormat="1" ht="27" customHeight="1">
      <c r="A48" s="7">
        <v>7</v>
      </c>
      <c r="B48" s="7" t="s">
        <v>2300</v>
      </c>
      <c r="C48" s="43" t="s">
        <v>2315</v>
      </c>
      <c r="D48" s="7" t="s">
        <v>1068</v>
      </c>
      <c r="E48" s="7" t="s">
        <v>1069</v>
      </c>
      <c r="F48" s="7" t="s">
        <v>760</v>
      </c>
      <c r="G48" s="7" t="s">
        <v>328</v>
      </c>
      <c r="H48" s="7" t="s">
        <v>2681</v>
      </c>
      <c r="I48" s="42">
        <v>1680</v>
      </c>
      <c r="J48" s="86">
        <v>18.31</v>
      </c>
      <c r="K48" s="34"/>
      <c r="L48" s="86">
        <f t="shared" si="1"/>
        <v>12.816999999999998</v>
      </c>
      <c r="M48" s="44"/>
    </row>
    <row r="49" spans="1:13" s="40" customFormat="1" ht="27" customHeight="1">
      <c r="A49" s="7">
        <v>8</v>
      </c>
      <c r="B49" s="7" t="s">
        <v>2301</v>
      </c>
      <c r="C49" s="43" t="s">
        <v>2315</v>
      </c>
      <c r="D49" s="7" t="s">
        <v>1068</v>
      </c>
      <c r="E49" s="7" t="s">
        <v>1069</v>
      </c>
      <c r="F49" s="7" t="s">
        <v>760</v>
      </c>
      <c r="G49" s="7" t="s">
        <v>328</v>
      </c>
      <c r="H49" s="7" t="s">
        <v>2681</v>
      </c>
      <c r="I49" s="42">
        <v>620</v>
      </c>
      <c r="J49" s="86">
        <v>8.65</v>
      </c>
      <c r="K49" s="34"/>
      <c r="L49" s="86">
        <f t="shared" si="1"/>
        <v>6.055</v>
      </c>
      <c r="M49" s="44"/>
    </row>
    <row r="50" spans="1:13" s="40" customFormat="1" ht="27" customHeight="1">
      <c r="A50" s="7">
        <v>9</v>
      </c>
      <c r="B50" s="7" t="s">
        <v>2302</v>
      </c>
      <c r="C50" s="43" t="s">
        <v>2315</v>
      </c>
      <c r="D50" s="7" t="s">
        <v>1068</v>
      </c>
      <c r="E50" s="7" t="s">
        <v>2682</v>
      </c>
      <c r="F50" s="7" t="s">
        <v>760</v>
      </c>
      <c r="G50" s="7" t="s">
        <v>328</v>
      </c>
      <c r="H50" s="7" t="s">
        <v>2681</v>
      </c>
      <c r="I50" s="42">
        <v>6400</v>
      </c>
      <c r="J50" s="86">
        <v>18.27</v>
      </c>
      <c r="K50" s="34"/>
      <c r="L50" s="86">
        <f t="shared" si="1"/>
        <v>12.789</v>
      </c>
      <c r="M50" s="44"/>
    </row>
    <row r="51" spans="1:13" s="40" customFormat="1" ht="27" customHeight="1">
      <c r="A51" s="7">
        <v>10</v>
      </c>
      <c r="B51" s="7" t="s">
        <v>2303</v>
      </c>
      <c r="C51" s="43" t="s">
        <v>2315</v>
      </c>
      <c r="D51" s="7" t="s">
        <v>1068</v>
      </c>
      <c r="E51" s="7" t="s">
        <v>1069</v>
      </c>
      <c r="F51" s="7" t="s">
        <v>760</v>
      </c>
      <c r="G51" s="7" t="s">
        <v>328</v>
      </c>
      <c r="H51" s="7" t="s">
        <v>2681</v>
      </c>
      <c r="I51" s="42">
        <v>465</v>
      </c>
      <c r="J51" s="86">
        <v>2.91</v>
      </c>
      <c r="K51" s="34"/>
      <c r="L51" s="86">
        <f t="shared" si="1"/>
        <v>2.037</v>
      </c>
      <c r="M51" s="44"/>
    </row>
    <row r="52" spans="1:13" s="40" customFormat="1" ht="27" customHeight="1">
      <c r="A52" s="7">
        <v>11</v>
      </c>
      <c r="B52" s="7" t="s">
        <v>2304</v>
      </c>
      <c r="C52" s="43" t="s">
        <v>2315</v>
      </c>
      <c r="D52" s="7" t="s">
        <v>1068</v>
      </c>
      <c r="E52" s="7" t="s">
        <v>2682</v>
      </c>
      <c r="F52" s="7" t="s">
        <v>760</v>
      </c>
      <c r="G52" s="7" t="s">
        <v>328</v>
      </c>
      <c r="H52" s="7" t="s">
        <v>2681</v>
      </c>
      <c r="I52" s="42">
        <v>210</v>
      </c>
      <c r="J52" s="86">
        <v>2.24</v>
      </c>
      <c r="K52" s="34"/>
      <c r="L52" s="86">
        <f t="shared" si="1"/>
        <v>1.568</v>
      </c>
      <c r="M52" s="44"/>
    </row>
    <row r="53" spans="1:13" s="40" customFormat="1" ht="27" customHeight="1">
      <c r="A53" s="7">
        <v>12</v>
      </c>
      <c r="B53" s="7" t="s">
        <v>2305</v>
      </c>
      <c r="C53" s="43" t="s">
        <v>2315</v>
      </c>
      <c r="D53" s="7" t="s">
        <v>1068</v>
      </c>
      <c r="E53" s="7" t="s">
        <v>1069</v>
      </c>
      <c r="F53" s="7" t="s">
        <v>760</v>
      </c>
      <c r="G53" s="7" t="s">
        <v>328</v>
      </c>
      <c r="H53" s="7" t="s">
        <v>2681</v>
      </c>
      <c r="I53" s="42">
        <v>360</v>
      </c>
      <c r="J53" s="86">
        <v>3.08</v>
      </c>
      <c r="K53" s="34"/>
      <c r="L53" s="86">
        <f t="shared" si="1"/>
        <v>2.1559999999999997</v>
      </c>
      <c r="M53" s="44"/>
    </row>
    <row r="54" spans="1:13" s="40" customFormat="1" ht="28.5" customHeight="1">
      <c r="A54" s="7">
        <v>13</v>
      </c>
      <c r="B54" s="7" t="s">
        <v>2295</v>
      </c>
      <c r="C54" s="7" t="s">
        <v>736</v>
      </c>
      <c r="D54" s="7" t="s">
        <v>1068</v>
      </c>
      <c r="E54" s="7" t="s">
        <v>2683</v>
      </c>
      <c r="F54" s="7" t="s">
        <v>760</v>
      </c>
      <c r="G54" s="7" t="s">
        <v>328</v>
      </c>
      <c r="H54" s="7" t="s">
        <v>2681</v>
      </c>
      <c r="I54" s="42">
        <v>1050</v>
      </c>
      <c r="J54" s="86">
        <v>4.5</v>
      </c>
      <c r="K54" s="34"/>
      <c r="L54" s="86">
        <f t="shared" si="1"/>
        <v>3.15</v>
      </c>
      <c r="M54" s="44"/>
    </row>
    <row r="55" spans="1:13" s="39" customFormat="1" ht="27" customHeight="1">
      <c r="A55" s="7">
        <v>14</v>
      </c>
      <c r="B55" s="7" t="s">
        <v>2684</v>
      </c>
      <c r="C55" s="7" t="s">
        <v>1115</v>
      </c>
      <c r="D55" s="7" t="s">
        <v>327</v>
      </c>
      <c r="E55" s="7" t="s">
        <v>762</v>
      </c>
      <c r="F55" s="7" t="s">
        <v>760</v>
      </c>
      <c r="G55" s="7" t="s">
        <v>328</v>
      </c>
      <c r="H55" s="7" t="s">
        <v>761</v>
      </c>
      <c r="I55" s="84">
        <v>310</v>
      </c>
      <c r="J55" s="84">
        <v>3.2</v>
      </c>
      <c r="K55" s="7"/>
      <c r="L55" s="86">
        <f t="shared" si="1"/>
        <v>2.2399999999999998</v>
      </c>
      <c r="M55" s="44"/>
    </row>
    <row r="56" spans="1:13" s="39" customFormat="1" ht="27" customHeight="1">
      <c r="A56" s="7">
        <v>15</v>
      </c>
      <c r="B56" s="7" t="s">
        <v>2685</v>
      </c>
      <c r="C56" s="7" t="s">
        <v>1113</v>
      </c>
      <c r="D56" s="7" t="s">
        <v>327</v>
      </c>
      <c r="E56" s="7" t="s">
        <v>762</v>
      </c>
      <c r="F56" s="7" t="s">
        <v>760</v>
      </c>
      <c r="G56" s="7" t="s">
        <v>328</v>
      </c>
      <c r="H56" s="7" t="s">
        <v>761</v>
      </c>
      <c r="I56" s="84"/>
      <c r="J56" s="84">
        <v>1</v>
      </c>
      <c r="K56" s="7"/>
      <c r="L56" s="86">
        <f t="shared" si="1"/>
        <v>0.7</v>
      </c>
      <c r="M56" s="44"/>
    </row>
    <row r="57" spans="1:13" s="39" customFormat="1" ht="27" customHeight="1">
      <c r="A57" s="7">
        <v>16</v>
      </c>
      <c r="B57" s="7" t="s">
        <v>2686</v>
      </c>
      <c r="C57" s="7" t="s">
        <v>1121</v>
      </c>
      <c r="D57" s="7" t="s">
        <v>327</v>
      </c>
      <c r="E57" s="7" t="s">
        <v>762</v>
      </c>
      <c r="F57" s="7" t="s">
        <v>760</v>
      </c>
      <c r="G57" s="7" t="s">
        <v>328</v>
      </c>
      <c r="H57" s="7" t="s">
        <v>761</v>
      </c>
      <c r="I57" s="84"/>
      <c r="J57" s="84">
        <v>0.35</v>
      </c>
      <c r="K57" s="7"/>
      <c r="L57" s="86">
        <f t="shared" si="1"/>
        <v>0.24499999999999997</v>
      </c>
      <c r="M57" s="44"/>
    </row>
    <row r="58" spans="1:13" s="39" customFormat="1" ht="27" customHeight="1">
      <c r="A58" s="7">
        <v>17</v>
      </c>
      <c r="B58" s="7" t="s">
        <v>2687</v>
      </c>
      <c r="C58" s="7" t="s">
        <v>1077</v>
      </c>
      <c r="D58" s="7" t="s">
        <v>327</v>
      </c>
      <c r="E58" s="7" t="s">
        <v>762</v>
      </c>
      <c r="F58" s="7" t="s">
        <v>760</v>
      </c>
      <c r="G58" s="7" t="s">
        <v>328</v>
      </c>
      <c r="H58" s="7" t="s">
        <v>761</v>
      </c>
      <c r="I58" s="84"/>
      <c r="J58" s="84">
        <v>5.1</v>
      </c>
      <c r="K58" s="7"/>
      <c r="L58" s="86">
        <f t="shared" si="1"/>
        <v>3.5699999999999994</v>
      </c>
      <c r="M58" s="44"/>
    </row>
    <row r="59" spans="1:13" s="39" customFormat="1" ht="27" customHeight="1">
      <c r="A59" s="7">
        <v>18</v>
      </c>
      <c r="B59" s="7" t="s">
        <v>2688</v>
      </c>
      <c r="C59" s="7" t="s">
        <v>1121</v>
      </c>
      <c r="D59" s="7" t="s">
        <v>327</v>
      </c>
      <c r="E59" s="7" t="s">
        <v>762</v>
      </c>
      <c r="F59" s="7" t="s">
        <v>760</v>
      </c>
      <c r="G59" s="7" t="s">
        <v>328</v>
      </c>
      <c r="H59" s="7" t="s">
        <v>761</v>
      </c>
      <c r="I59" s="84"/>
      <c r="J59" s="84">
        <v>1.2</v>
      </c>
      <c r="K59" s="7"/>
      <c r="L59" s="86">
        <f t="shared" si="1"/>
        <v>0.84</v>
      </c>
      <c r="M59" s="44"/>
    </row>
    <row r="60" spans="1:13" s="39" customFormat="1" ht="27" customHeight="1">
      <c r="A60" s="7">
        <v>19</v>
      </c>
      <c r="B60" s="7" t="s">
        <v>2689</v>
      </c>
      <c r="C60" s="7" t="s">
        <v>2690</v>
      </c>
      <c r="D60" s="7" t="s">
        <v>327</v>
      </c>
      <c r="E60" s="7" t="s">
        <v>762</v>
      </c>
      <c r="F60" s="7" t="s">
        <v>760</v>
      </c>
      <c r="G60" s="7" t="s">
        <v>328</v>
      </c>
      <c r="H60" s="7" t="s">
        <v>761</v>
      </c>
      <c r="I60" s="84"/>
      <c r="J60" s="84">
        <v>0.5</v>
      </c>
      <c r="K60" s="7"/>
      <c r="L60" s="86">
        <f t="shared" si="1"/>
        <v>0.35</v>
      </c>
      <c r="M60" s="44"/>
    </row>
    <row r="61" spans="1:13" s="40" customFormat="1" ht="27" customHeight="1">
      <c r="A61" s="7">
        <v>20</v>
      </c>
      <c r="B61" s="7" t="s">
        <v>1329</v>
      </c>
      <c r="C61" s="7" t="s">
        <v>737</v>
      </c>
      <c r="D61" s="7" t="s">
        <v>1068</v>
      </c>
      <c r="E61" s="7" t="s">
        <v>1142</v>
      </c>
      <c r="F61" s="7" t="s">
        <v>760</v>
      </c>
      <c r="G61" s="7" t="s">
        <v>328</v>
      </c>
      <c r="H61" s="7" t="s">
        <v>2681</v>
      </c>
      <c r="I61" s="42">
        <v>3360</v>
      </c>
      <c r="J61" s="86">
        <v>13.44</v>
      </c>
      <c r="K61" s="34"/>
      <c r="L61" s="86">
        <f t="shared" si="1"/>
        <v>9.408</v>
      </c>
      <c r="M61" s="44"/>
    </row>
    <row r="62" spans="1:13" s="40" customFormat="1" ht="27" customHeight="1">
      <c r="A62" s="7">
        <v>21</v>
      </c>
      <c r="B62" s="7" t="s">
        <v>2691</v>
      </c>
      <c r="C62" s="42" t="s">
        <v>740</v>
      </c>
      <c r="D62" s="7" t="s">
        <v>2692</v>
      </c>
      <c r="E62" s="7" t="s">
        <v>2693</v>
      </c>
      <c r="F62" s="7" t="s">
        <v>760</v>
      </c>
      <c r="G62" s="7" t="s">
        <v>328</v>
      </c>
      <c r="H62" s="7" t="s">
        <v>2681</v>
      </c>
      <c r="I62" s="42">
        <v>160</v>
      </c>
      <c r="J62" s="86">
        <v>1.3</v>
      </c>
      <c r="K62" s="34"/>
      <c r="L62" s="86">
        <f t="shared" si="1"/>
        <v>0.9099999999999999</v>
      </c>
      <c r="M62" s="44"/>
    </row>
    <row r="63" spans="1:13" s="40" customFormat="1" ht="27" customHeight="1">
      <c r="A63" s="7">
        <v>22</v>
      </c>
      <c r="B63" s="7" t="s">
        <v>2306</v>
      </c>
      <c r="C63" s="42" t="s">
        <v>740</v>
      </c>
      <c r="D63" s="7" t="s">
        <v>327</v>
      </c>
      <c r="E63" s="7" t="s">
        <v>1068</v>
      </c>
      <c r="F63" s="7" t="s">
        <v>760</v>
      </c>
      <c r="G63" s="7" t="s">
        <v>328</v>
      </c>
      <c r="H63" s="7" t="s">
        <v>2681</v>
      </c>
      <c r="I63" s="42">
        <v>630</v>
      </c>
      <c r="J63" s="86">
        <v>2.3280000000000003</v>
      </c>
      <c r="K63" s="34"/>
      <c r="L63" s="86">
        <f t="shared" si="1"/>
        <v>1.6296000000000002</v>
      </c>
      <c r="M63" s="44"/>
    </row>
    <row r="64" spans="1:13" s="40" customFormat="1" ht="27" customHeight="1">
      <c r="A64" s="7">
        <v>23</v>
      </c>
      <c r="B64" s="7" t="s">
        <v>2307</v>
      </c>
      <c r="C64" s="42" t="s">
        <v>740</v>
      </c>
      <c r="D64" s="7" t="s">
        <v>327</v>
      </c>
      <c r="E64" s="7" t="s">
        <v>1068</v>
      </c>
      <c r="F64" s="7" t="s">
        <v>760</v>
      </c>
      <c r="G64" s="7" t="s">
        <v>328</v>
      </c>
      <c r="H64" s="7" t="s">
        <v>2681</v>
      </c>
      <c r="I64" s="42">
        <v>45</v>
      </c>
      <c r="J64" s="86">
        <v>0.8284</v>
      </c>
      <c r="K64" s="34"/>
      <c r="L64" s="86">
        <f t="shared" si="1"/>
        <v>0.57988</v>
      </c>
      <c r="M64" s="44"/>
    </row>
    <row r="65" spans="1:13" s="40" customFormat="1" ht="27" customHeight="1">
      <c r="A65" s="7">
        <v>24</v>
      </c>
      <c r="B65" s="7" t="s">
        <v>2308</v>
      </c>
      <c r="C65" s="42" t="s">
        <v>740</v>
      </c>
      <c r="D65" s="7" t="s">
        <v>327</v>
      </c>
      <c r="E65" s="7" t="s">
        <v>1068</v>
      </c>
      <c r="F65" s="7" t="s">
        <v>760</v>
      </c>
      <c r="G65" s="7" t="s">
        <v>328</v>
      </c>
      <c r="H65" s="7" t="s">
        <v>2681</v>
      </c>
      <c r="I65" s="42">
        <v>37</v>
      </c>
      <c r="J65" s="86">
        <v>0.2982</v>
      </c>
      <c r="K65" s="34"/>
      <c r="L65" s="86">
        <f t="shared" si="1"/>
        <v>0.20874</v>
      </c>
      <c r="M65" s="44"/>
    </row>
    <row r="66" spans="1:13" s="40" customFormat="1" ht="27" customHeight="1">
      <c r="A66" s="7">
        <v>25</v>
      </c>
      <c r="B66" s="7" t="s">
        <v>2309</v>
      </c>
      <c r="C66" s="42" t="s">
        <v>740</v>
      </c>
      <c r="D66" s="7" t="s">
        <v>327</v>
      </c>
      <c r="E66" s="7" t="s">
        <v>1068</v>
      </c>
      <c r="F66" s="7" t="s">
        <v>760</v>
      </c>
      <c r="G66" s="7" t="s">
        <v>328</v>
      </c>
      <c r="H66" s="7" t="s">
        <v>2681</v>
      </c>
      <c r="I66" s="42">
        <v>210</v>
      </c>
      <c r="J66" s="86">
        <v>1.5</v>
      </c>
      <c r="K66" s="34"/>
      <c r="L66" s="86">
        <f t="shared" si="1"/>
        <v>1.0499999999999998</v>
      </c>
      <c r="M66" s="44"/>
    </row>
    <row r="67" spans="1:13" s="40" customFormat="1" ht="27" customHeight="1">
      <c r="A67" s="7">
        <v>26</v>
      </c>
      <c r="B67" s="7" t="s">
        <v>2310</v>
      </c>
      <c r="C67" s="42" t="s">
        <v>740</v>
      </c>
      <c r="D67" s="7" t="s">
        <v>327</v>
      </c>
      <c r="E67" s="7" t="s">
        <v>1068</v>
      </c>
      <c r="F67" s="7" t="s">
        <v>760</v>
      </c>
      <c r="G67" s="7" t="s">
        <v>328</v>
      </c>
      <c r="H67" s="7" t="s">
        <v>2681</v>
      </c>
      <c r="I67" s="42">
        <v>155</v>
      </c>
      <c r="J67" s="86">
        <v>1.1</v>
      </c>
      <c r="K67" s="34"/>
      <c r="L67" s="86">
        <f t="shared" si="1"/>
        <v>0.77</v>
      </c>
      <c r="M67" s="44"/>
    </row>
    <row r="68" spans="1:13" s="40" customFormat="1" ht="27" customHeight="1">
      <c r="A68" s="7">
        <v>27</v>
      </c>
      <c r="B68" s="7" t="s">
        <v>2311</v>
      </c>
      <c r="C68" s="42" t="s">
        <v>740</v>
      </c>
      <c r="D68" s="7" t="s">
        <v>327</v>
      </c>
      <c r="E68" s="7" t="s">
        <v>2694</v>
      </c>
      <c r="F68" s="7" t="s">
        <v>760</v>
      </c>
      <c r="G68" s="7" t="s">
        <v>328</v>
      </c>
      <c r="H68" s="7" t="s">
        <v>2681</v>
      </c>
      <c r="I68" s="42">
        <v>90</v>
      </c>
      <c r="J68" s="86">
        <v>0.9</v>
      </c>
      <c r="K68" s="34"/>
      <c r="L68" s="86">
        <f t="shared" si="1"/>
        <v>0.63</v>
      </c>
      <c r="M68" s="44"/>
    </row>
    <row r="69" spans="1:13" s="40" customFormat="1" ht="27" customHeight="1">
      <c r="A69" s="7">
        <v>28</v>
      </c>
      <c r="B69" s="7" t="s">
        <v>2312</v>
      </c>
      <c r="C69" s="42" t="s">
        <v>740</v>
      </c>
      <c r="D69" s="7" t="s">
        <v>327</v>
      </c>
      <c r="E69" s="7" t="s">
        <v>2694</v>
      </c>
      <c r="F69" s="7" t="s">
        <v>760</v>
      </c>
      <c r="G69" s="7" t="s">
        <v>328</v>
      </c>
      <c r="H69" s="7" t="s">
        <v>2681</v>
      </c>
      <c r="I69" s="42">
        <v>310</v>
      </c>
      <c r="J69" s="86">
        <v>1.55</v>
      </c>
      <c r="K69" s="34"/>
      <c r="L69" s="86">
        <f t="shared" si="1"/>
        <v>1.085</v>
      </c>
      <c r="M69" s="44"/>
    </row>
    <row r="70" spans="1:13" s="40" customFormat="1" ht="27" customHeight="1">
      <c r="A70" s="7">
        <v>29</v>
      </c>
      <c r="B70" s="7" t="s">
        <v>2313</v>
      </c>
      <c r="C70" s="42" t="s">
        <v>740</v>
      </c>
      <c r="D70" s="7" t="s">
        <v>327</v>
      </c>
      <c r="E70" s="7" t="s">
        <v>2694</v>
      </c>
      <c r="F70" s="7" t="s">
        <v>760</v>
      </c>
      <c r="G70" s="7" t="s">
        <v>328</v>
      </c>
      <c r="H70" s="7" t="s">
        <v>2681</v>
      </c>
      <c r="I70" s="42">
        <v>80</v>
      </c>
      <c r="J70" s="86">
        <v>0.7</v>
      </c>
      <c r="K70" s="34"/>
      <c r="L70" s="86">
        <f t="shared" si="1"/>
        <v>0.48999999999999994</v>
      </c>
      <c r="M70" s="44"/>
    </row>
    <row r="71" spans="1:13" s="40" customFormat="1" ht="27" customHeight="1">
      <c r="A71" s="7">
        <v>30</v>
      </c>
      <c r="B71" s="7" t="s">
        <v>2314</v>
      </c>
      <c r="C71" s="42" t="s">
        <v>740</v>
      </c>
      <c r="D71" s="7" t="s">
        <v>327</v>
      </c>
      <c r="E71" s="7" t="s">
        <v>1068</v>
      </c>
      <c r="F71" s="7" t="s">
        <v>760</v>
      </c>
      <c r="G71" s="7" t="s">
        <v>328</v>
      </c>
      <c r="H71" s="7" t="s">
        <v>2681</v>
      </c>
      <c r="I71" s="42">
        <v>210</v>
      </c>
      <c r="J71" s="86">
        <v>1.68</v>
      </c>
      <c r="K71" s="34"/>
      <c r="L71" s="86">
        <f t="shared" si="1"/>
        <v>1.176</v>
      </c>
      <c r="M71" s="44"/>
    </row>
    <row r="72" spans="1:13" s="40" customFormat="1" ht="33.75" customHeight="1">
      <c r="A72" s="7">
        <v>31</v>
      </c>
      <c r="B72" s="7" t="s">
        <v>1330</v>
      </c>
      <c r="C72" s="7" t="s">
        <v>738</v>
      </c>
      <c r="D72" s="7" t="s">
        <v>1068</v>
      </c>
      <c r="E72" s="7" t="s">
        <v>2672</v>
      </c>
      <c r="F72" s="7" t="s">
        <v>760</v>
      </c>
      <c r="G72" s="7" t="s">
        <v>328</v>
      </c>
      <c r="H72" s="7" t="s">
        <v>2681</v>
      </c>
      <c r="I72" s="42">
        <v>220</v>
      </c>
      <c r="J72" s="86">
        <v>0.6</v>
      </c>
      <c r="K72" s="34"/>
      <c r="L72" s="86">
        <f t="shared" si="1"/>
        <v>0.42</v>
      </c>
      <c r="M72" s="44"/>
    </row>
    <row r="73" spans="1:13" s="40" customFormat="1" ht="27" customHeight="1">
      <c r="A73" s="7">
        <v>32</v>
      </c>
      <c r="B73" s="7" t="s">
        <v>3049</v>
      </c>
      <c r="C73" s="7" t="s">
        <v>738</v>
      </c>
      <c r="D73" s="7" t="s">
        <v>1068</v>
      </c>
      <c r="E73" s="7" t="s">
        <v>2672</v>
      </c>
      <c r="F73" s="7" t="s">
        <v>760</v>
      </c>
      <c r="G73" s="7" t="s">
        <v>328</v>
      </c>
      <c r="H73" s="7" t="s">
        <v>2681</v>
      </c>
      <c r="I73" s="42">
        <v>264</v>
      </c>
      <c r="J73" s="86">
        <v>1</v>
      </c>
      <c r="K73" s="34"/>
      <c r="L73" s="86">
        <f t="shared" si="1"/>
        <v>0.7</v>
      </c>
      <c r="M73" s="44"/>
    </row>
    <row r="74" spans="1:13" s="40" customFormat="1" ht="23.25" customHeight="1">
      <c r="A74" s="7">
        <v>33</v>
      </c>
      <c r="B74" s="7" t="s">
        <v>2293</v>
      </c>
      <c r="C74" s="7" t="s">
        <v>738</v>
      </c>
      <c r="D74" s="7" t="s">
        <v>1068</v>
      </c>
      <c r="E74" s="7" t="s">
        <v>2672</v>
      </c>
      <c r="F74" s="7" t="s">
        <v>760</v>
      </c>
      <c r="G74" s="7" t="s">
        <v>328</v>
      </c>
      <c r="H74" s="7" t="s">
        <v>2681</v>
      </c>
      <c r="I74" s="42">
        <v>190</v>
      </c>
      <c r="J74" s="86">
        <v>0.28</v>
      </c>
      <c r="K74" s="34"/>
      <c r="L74" s="86">
        <f t="shared" si="1"/>
        <v>0.196</v>
      </c>
      <c r="M74" s="44"/>
    </row>
    <row r="75" spans="1:13" s="40" customFormat="1" ht="27" customHeight="1">
      <c r="A75" s="7">
        <v>34</v>
      </c>
      <c r="B75" s="7" t="s">
        <v>2294</v>
      </c>
      <c r="C75" s="7" t="s">
        <v>738</v>
      </c>
      <c r="D75" s="7" t="s">
        <v>1068</v>
      </c>
      <c r="E75" s="7" t="s">
        <v>2672</v>
      </c>
      <c r="F75" s="7" t="s">
        <v>760</v>
      </c>
      <c r="G75" s="7" t="s">
        <v>328</v>
      </c>
      <c r="H75" s="7" t="s">
        <v>2681</v>
      </c>
      <c r="I75" s="42">
        <v>1000</v>
      </c>
      <c r="J75" s="86">
        <v>1.5</v>
      </c>
      <c r="K75" s="34"/>
      <c r="L75" s="86">
        <f t="shared" si="1"/>
        <v>1.0499999999999998</v>
      </c>
      <c r="M75" s="44"/>
    </row>
    <row r="76" spans="1:13" s="37" customFormat="1" ht="24.75" customHeight="1">
      <c r="A76" s="7">
        <v>35</v>
      </c>
      <c r="B76" s="7" t="s">
        <v>265</v>
      </c>
      <c r="C76" s="7" t="s">
        <v>1121</v>
      </c>
      <c r="D76" s="7" t="s">
        <v>327</v>
      </c>
      <c r="E76" s="7" t="s">
        <v>1251</v>
      </c>
      <c r="F76" s="7" t="s">
        <v>749</v>
      </c>
      <c r="G76" s="7" t="s">
        <v>328</v>
      </c>
      <c r="H76" s="7" t="s">
        <v>761</v>
      </c>
      <c r="I76" s="7">
        <v>260</v>
      </c>
      <c r="J76" s="34">
        <v>3.1</v>
      </c>
      <c r="K76" s="7"/>
      <c r="L76" s="86">
        <f t="shared" si="1"/>
        <v>2.17</v>
      </c>
      <c r="M76" s="44"/>
    </row>
    <row r="77" spans="1:13" s="40" customFormat="1" ht="27" customHeight="1">
      <c r="A77" s="7">
        <v>36</v>
      </c>
      <c r="B77" s="7" t="s">
        <v>2695</v>
      </c>
      <c r="C77" s="44" t="s">
        <v>1514</v>
      </c>
      <c r="D77" s="7" t="s">
        <v>1068</v>
      </c>
      <c r="E77" s="7" t="s">
        <v>2696</v>
      </c>
      <c r="F77" s="7" t="s">
        <v>1070</v>
      </c>
      <c r="G77" s="7" t="s">
        <v>328</v>
      </c>
      <c r="H77" s="7" t="s">
        <v>1071</v>
      </c>
      <c r="I77" s="84">
        <v>465</v>
      </c>
      <c r="J77" s="85">
        <v>6.5</v>
      </c>
      <c r="K77" s="34"/>
      <c r="L77" s="86">
        <f t="shared" si="1"/>
        <v>4.55</v>
      </c>
      <c r="M77" s="44"/>
    </row>
    <row r="78" spans="1:13" s="40" customFormat="1" ht="27" customHeight="1">
      <c r="A78" s="7">
        <v>37</v>
      </c>
      <c r="B78" s="7" t="s">
        <v>2317</v>
      </c>
      <c r="C78" s="44" t="s">
        <v>2315</v>
      </c>
      <c r="D78" s="7" t="s">
        <v>1068</v>
      </c>
      <c r="E78" s="7" t="s">
        <v>1069</v>
      </c>
      <c r="F78" s="7" t="s">
        <v>1070</v>
      </c>
      <c r="G78" s="7" t="s">
        <v>328</v>
      </c>
      <c r="H78" s="7" t="s">
        <v>1071</v>
      </c>
      <c r="I78" s="84">
        <v>1000</v>
      </c>
      <c r="J78" s="85">
        <v>17</v>
      </c>
      <c r="K78" s="34"/>
      <c r="L78" s="86">
        <f t="shared" si="1"/>
        <v>11.899999999999999</v>
      </c>
      <c r="M78" s="44"/>
    </row>
    <row r="79" spans="1:13" s="40" customFormat="1" ht="27" customHeight="1">
      <c r="A79" s="7">
        <v>38</v>
      </c>
      <c r="B79" s="7" t="s">
        <v>2318</v>
      </c>
      <c r="C79" s="44" t="s">
        <v>2315</v>
      </c>
      <c r="D79" s="7" t="s">
        <v>1068</v>
      </c>
      <c r="E79" s="7" t="s">
        <v>1069</v>
      </c>
      <c r="F79" s="7" t="s">
        <v>1070</v>
      </c>
      <c r="G79" s="7" t="s">
        <v>328</v>
      </c>
      <c r="H79" s="7" t="s">
        <v>1071</v>
      </c>
      <c r="I79" s="84">
        <v>620</v>
      </c>
      <c r="J79" s="85">
        <v>12</v>
      </c>
      <c r="K79" s="34"/>
      <c r="L79" s="86">
        <f t="shared" si="1"/>
        <v>8.399999999999999</v>
      </c>
      <c r="M79" s="44"/>
    </row>
    <row r="80" spans="1:13" s="40" customFormat="1" ht="27" customHeight="1">
      <c r="A80" s="7">
        <v>39</v>
      </c>
      <c r="B80" s="7" t="s">
        <v>2319</v>
      </c>
      <c r="C80" s="44" t="s">
        <v>2315</v>
      </c>
      <c r="D80" s="7" t="s">
        <v>1068</v>
      </c>
      <c r="E80" s="7" t="s">
        <v>1069</v>
      </c>
      <c r="F80" s="7" t="s">
        <v>1070</v>
      </c>
      <c r="G80" s="7" t="s">
        <v>328</v>
      </c>
      <c r="H80" s="7" t="s">
        <v>1071</v>
      </c>
      <c r="I80" s="84">
        <v>540</v>
      </c>
      <c r="J80" s="85">
        <v>11.1</v>
      </c>
      <c r="K80" s="34"/>
      <c r="L80" s="86">
        <f t="shared" si="1"/>
        <v>7.77</v>
      </c>
      <c r="M80" s="44"/>
    </row>
    <row r="81" spans="1:13" s="40" customFormat="1" ht="27" customHeight="1">
      <c r="A81" s="7">
        <v>40</v>
      </c>
      <c r="B81" s="7" t="s">
        <v>2320</v>
      </c>
      <c r="C81" s="44" t="s">
        <v>2315</v>
      </c>
      <c r="D81" s="7" t="s">
        <v>1068</v>
      </c>
      <c r="E81" s="7" t="s">
        <v>1069</v>
      </c>
      <c r="F81" s="7" t="s">
        <v>1070</v>
      </c>
      <c r="G81" s="7" t="s">
        <v>328</v>
      </c>
      <c r="H81" s="7" t="s">
        <v>1071</v>
      </c>
      <c r="I81" s="84">
        <v>1120</v>
      </c>
      <c r="J81" s="85">
        <v>19.99</v>
      </c>
      <c r="K81" s="34"/>
      <c r="L81" s="86">
        <f t="shared" si="1"/>
        <v>13.992999999999999</v>
      </c>
      <c r="M81" s="44"/>
    </row>
    <row r="82" spans="1:13" s="40" customFormat="1" ht="27" customHeight="1">
      <c r="A82" s="7">
        <v>41</v>
      </c>
      <c r="B82" s="7" t="s">
        <v>2321</v>
      </c>
      <c r="C82" s="7" t="s">
        <v>734</v>
      </c>
      <c r="D82" s="7" t="s">
        <v>1068</v>
      </c>
      <c r="E82" s="7" t="s">
        <v>2682</v>
      </c>
      <c r="F82" s="7" t="s">
        <v>1070</v>
      </c>
      <c r="G82" s="7" t="s">
        <v>328</v>
      </c>
      <c r="H82" s="7" t="s">
        <v>1071</v>
      </c>
      <c r="I82" s="84">
        <v>200</v>
      </c>
      <c r="J82" s="85">
        <v>4.5</v>
      </c>
      <c r="K82" s="34"/>
      <c r="L82" s="86">
        <f t="shared" si="1"/>
        <v>3.15</v>
      </c>
      <c r="M82" s="44"/>
    </row>
    <row r="83" spans="1:13" s="40" customFormat="1" ht="27" customHeight="1">
      <c r="A83" s="7">
        <v>42</v>
      </c>
      <c r="B83" s="7" t="s">
        <v>2322</v>
      </c>
      <c r="C83" s="7" t="s">
        <v>734</v>
      </c>
      <c r="D83" s="7" t="s">
        <v>1068</v>
      </c>
      <c r="E83" s="7" t="s">
        <v>2682</v>
      </c>
      <c r="F83" s="7" t="s">
        <v>1070</v>
      </c>
      <c r="G83" s="7" t="s">
        <v>328</v>
      </c>
      <c r="H83" s="7" t="s">
        <v>1071</v>
      </c>
      <c r="I83" s="84">
        <v>200</v>
      </c>
      <c r="J83" s="85">
        <v>3.5</v>
      </c>
      <c r="K83" s="34"/>
      <c r="L83" s="86">
        <f t="shared" si="1"/>
        <v>2.4499999999999997</v>
      </c>
      <c r="M83" s="44"/>
    </row>
    <row r="84" spans="1:13" s="40" customFormat="1" ht="23.25" customHeight="1">
      <c r="A84" s="7">
        <v>43</v>
      </c>
      <c r="B84" s="7" t="s">
        <v>2323</v>
      </c>
      <c r="C84" s="7" t="s">
        <v>734</v>
      </c>
      <c r="D84" s="7" t="s">
        <v>1068</v>
      </c>
      <c r="E84" s="7" t="s">
        <v>2682</v>
      </c>
      <c r="F84" s="7" t="s">
        <v>1070</v>
      </c>
      <c r="G84" s="7" t="s">
        <v>328</v>
      </c>
      <c r="H84" s="7" t="s">
        <v>1071</v>
      </c>
      <c r="I84" s="84">
        <v>110</v>
      </c>
      <c r="J84" s="85">
        <v>2</v>
      </c>
      <c r="K84" s="34"/>
      <c r="L84" s="86">
        <f t="shared" si="1"/>
        <v>1.4</v>
      </c>
      <c r="M84" s="44"/>
    </row>
    <row r="85" spans="1:13" s="40" customFormat="1" ht="27" customHeight="1">
      <c r="A85" s="7">
        <v>44</v>
      </c>
      <c r="B85" s="7" t="s">
        <v>2324</v>
      </c>
      <c r="C85" s="7" t="s">
        <v>734</v>
      </c>
      <c r="D85" s="7" t="s">
        <v>1068</v>
      </c>
      <c r="E85" s="7" t="s">
        <v>1069</v>
      </c>
      <c r="F85" s="7" t="s">
        <v>1070</v>
      </c>
      <c r="G85" s="7" t="s">
        <v>328</v>
      </c>
      <c r="H85" s="7" t="s">
        <v>1071</v>
      </c>
      <c r="I85" s="84">
        <v>160</v>
      </c>
      <c r="J85" s="85">
        <v>4</v>
      </c>
      <c r="K85" s="34"/>
      <c r="L85" s="86">
        <f t="shared" si="1"/>
        <v>2.8</v>
      </c>
      <c r="M85" s="44"/>
    </row>
    <row r="86" spans="1:13" s="40" customFormat="1" ht="27" customHeight="1">
      <c r="A86" s="7">
        <v>45</v>
      </c>
      <c r="B86" s="7" t="s">
        <v>2325</v>
      </c>
      <c r="C86" s="7" t="s">
        <v>734</v>
      </c>
      <c r="D86" s="7" t="s">
        <v>1068</v>
      </c>
      <c r="E86" s="7" t="s">
        <v>1069</v>
      </c>
      <c r="F86" s="7" t="s">
        <v>1070</v>
      </c>
      <c r="G86" s="7" t="s">
        <v>328</v>
      </c>
      <c r="H86" s="7" t="s">
        <v>1071</v>
      </c>
      <c r="I86" s="84">
        <v>160</v>
      </c>
      <c r="J86" s="85">
        <v>2.5</v>
      </c>
      <c r="K86" s="34"/>
      <c r="L86" s="86">
        <f t="shared" si="1"/>
        <v>1.75</v>
      </c>
      <c r="M86" s="44"/>
    </row>
    <row r="87" spans="1:13" s="40" customFormat="1" ht="27" customHeight="1">
      <c r="A87" s="7">
        <v>46</v>
      </c>
      <c r="B87" s="7" t="s">
        <v>2326</v>
      </c>
      <c r="C87" s="7" t="s">
        <v>734</v>
      </c>
      <c r="D87" s="7" t="s">
        <v>1068</v>
      </c>
      <c r="E87" s="7" t="s">
        <v>1069</v>
      </c>
      <c r="F87" s="7" t="s">
        <v>1070</v>
      </c>
      <c r="G87" s="7" t="s">
        <v>328</v>
      </c>
      <c r="H87" s="7" t="s">
        <v>1071</v>
      </c>
      <c r="I87" s="84">
        <v>160</v>
      </c>
      <c r="J87" s="85">
        <v>2.5</v>
      </c>
      <c r="K87" s="34"/>
      <c r="L87" s="86">
        <f t="shared" si="1"/>
        <v>1.75</v>
      </c>
      <c r="M87" s="44"/>
    </row>
    <row r="88" spans="1:13" s="40" customFormat="1" ht="27" customHeight="1">
      <c r="A88" s="7">
        <v>47</v>
      </c>
      <c r="B88" s="7" t="s">
        <v>1805</v>
      </c>
      <c r="C88" s="7" t="s">
        <v>736</v>
      </c>
      <c r="D88" s="7" t="s">
        <v>1068</v>
      </c>
      <c r="E88" s="7" t="s">
        <v>2683</v>
      </c>
      <c r="F88" s="7" t="s">
        <v>1070</v>
      </c>
      <c r="G88" s="7" t="s">
        <v>328</v>
      </c>
      <c r="H88" s="7" t="s">
        <v>1071</v>
      </c>
      <c r="I88" s="7">
        <v>1050</v>
      </c>
      <c r="J88" s="34">
        <v>15</v>
      </c>
      <c r="K88" s="34"/>
      <c r="L88" s="86">
        <f t="shared" si="1"/>
        <v>10.5</v>
      </c>
      <c r="M88" s="44"/>
    </row>
    <row r="89" spans="1:13" s="40" customFormat="1" ht="27" customHeight="1">
      <c r="A89" s="7">
        <v>48</v>
      </c>
      <c r="B89" s="7" t="s">
        <v>1806</v>
      </c>
      <c r="C89" s="7" t="s">
        <v>736</v>
      </c>
      <c r="D89" s="7" t="s">
        <v>1068</v>
      </c>
      <c r="E89" s="7" t="s">
        <v>2683</v>
      </c>
      <c r="F89" s="7" t="s">
        <v>1070</v>
      </c>
      <c r="G89" s="7" t="s">
        <v>328</v>
      </c>
      <c r="H89" s="7" t="s">
        <v>1071</v>
      </c>
      <c r="I89" s="7">
        <v>1050</v>
      </c>
      <c r="J89" s="34">
        <v>14.5</v>
      </c>
      <c r="K89" s="34"/>
      <c r="L89" s="86">
        <f t="shared" si="1"/>
        <v>10.149999999999999</v>
      </c>
      <c r="M89" s="44"/>
    </row>
    <row r="90" spans="1:13" s="40" customFormat="1" ht="27" customHeight="1">
      <c r="A90" s="7">
        <v>49</v>
      </c>
      <c r="B90" s="7" t="s">
        <v>1807</v>
      </c>
      <c r="C90" s="7" t="s">
        <v>736</v>
      </c>
      <c r="D90" s="7" t="s">
        <v>1068</v>
      </c>
      <c r="E90" s="7" t="s">
        <v>2683</v>
      </c>
      <c r="F90" s="7" t="s">
        <v>1070</v>
      </c>
      <c r="G90" s="7" t="s">
        <v>328</v>
      </c>
      <c r="H90" s="7" t="s">
        <v>1071</v>
      </c>
      <c r="I90" s="7">
        <v>1050</v>
      </c>
      <c r="J90" s="34">
        <v>14.5</v>
      </c>
      <c r="K90" s="34"/>
      <c r="L90" s="86">
        <f t="shared" si="1"/>
        <v>10.149999999999999</v>
      </c>
      <c r="M90" s="44"/>
    </row>
    <row r="91" spans="1:13" s="40" customFormat="1" ht="27" customHeight="1">
      <c r="A91" s="7">
        <v>50</v>
      </c>
      <c r="B91" s="7" t="s">
        <v>1808</v>
      </c>
      <c r="C91" s="7" t="s">
        <v>736</v>
      </c>
      <c r="D91" s="7" t="s">
        <v>1068</v>
      </c>
      <c r="E91" s="7" t="s">
        <v>2683</v>
      </c>
      <c r="F91" s="7" t="s">
        <v>1070</v>
      </c>
      <c r="G91" s="7" t="s">
        <v>328</v>
      </c>
      <c r="H91" s="7" t="s">
        <v>1071</v>
      </c>
      <c r="I91" s="7">
        <v>1050</v>
      </c>
      <c r="J91" s="34">
        <v>14.2</v>
      </c>
      <c r="K91" s="34"/>
      <c r="L91" s="86">
        <f t="shared" si="1"/>
        <v>9.94</v>
      </c>
      <c r="M91" s="44"/>
    </row>
    <row r="92" spans="1:13" s="40" customFormat="1" ht="27" customHeight="1">
      <c r="A92" s="7">
        <v>51</v>
      </c>
      <c r="B92" s="7" t="s">
        <v>255</v>
      </c>
      <c r="C92" s="7" t="s">
        <v>906</v>
      </c>
      <c r="D92" s="7" t="s">
        <v>743</v>
      </c>
      <c r="E92" s="7" t="s">
        <v>907</v>
      </c>
      <c r="F92" s="7" t="s">
        <v>1847</v>
      </c>
      <c r="G92" s="7" t="s">
        <v>328</v>
      </c>
      <c r="H92" s="7" t="s">
        <v>1848</v>
      </c>
      <c r="I92" s="7" t="s">
        <v>1849</v>
      </c>
      <c r="J92" s="15">
        <v>3.4</v>
      </c>
      <c r="K92" s="15"/>
      <c r="L92" s="15">
        <v>3.4</v>
      </c>
      <c r="M92" s="7"/>
    </row>
    <row r="93" spans="1:13" s="40" customFormat="1" ht="27" customHeight="1">
      <c r="A93" s="7">
        <v>52</v>
      </c>
      <c r="B93" s="7" t="s">
        <v>256</v>
      </c>
      <c r="C93" s="7" t="s">
        <v>906</v>
      </c>
      <c r="D93" s="7" t="s">
        <v>743</v>
      </c>
      <c r="E93" s="7" t="s">
        <v>907</v>
      </c>
      <c r="F93" s="7" t="s">
        <v>1847</v>
      </c>
      <c r="G93" s="7" t="s">
        <v>328</v>
      </c>
      <c r="H93" s="7" t="s">
        <v>1848</v>
      </c>
      <c r="I93" s="7" t="s">
        <v>1850</v>
      </c>
      <c r="J93" s="15">
        <v>0.65</v>
      </c>
      <c r="K93" s="15"/>
      <c r="L93" s="15">
        <v>0.65</v>
      </c>
      <c r="M93" s="7"/>
    </row>
    <row r="94" spans="1:13" s="40" customFormat="1" ht="27" customHeight="1">
      <c r="A94" s="7">
        <v>53</v>
      </c>
      <c r="B94" s="7" t="s">
        <v>257</v>
      </c>
      <c r="C94" s="7" t="s">
        <v>906</v>
      </c>
      <c r="D94" s="7" t="s">
        <v>743</v>
      </c>
      <c r="E94" s="7" t="s">
        <v>907</v>
      </c>
      <c r="F94" s="7" t="s">
        <v>1847</v>
      </c>
      <c r="G94" s="7" t="s">
        <v>328</v>
      </c>
      <c r="H94" s="7" t="s">
        <v>1848</v>
      </c>
      <c r="I94" s="7" t="s">
        <v>1851</v>
      </c>
      <c r="J94" s="15">
        <v>0.85</v>
      </c>
      <c r="K94" s="15"/>
      <c r="L94" s="15">
        <v>0.85</v>
      </c>
      <c r="M94" s="7"/>
    </row>
    <row r="95" spans="1:13" s="40" customFormat="1" ht="27" customHeight="1">
      <c r="A95" s="7">
        <v>54</v>
      </c>
      <c r="B95" s="7" t="s">
        <v>258</v>
      </c>
      <c r="C95" s="7" t="s">
        <v>906</v>
      </c>
      <c r="D95" s="7" t="s">
        <v>743</v>
      </c>
      <c r="E95" s="7" t="s">
        <v>907</v>
      </c>
      <c r="F95" s="7" t="s">
        <v>1847</v>
      </c>
      <c r="G95" s="7" t="s">
        <v>328</v>
      </c>
      <c r="H95" s="7" t="s">
        <v>1848</v>
      </c>
      <c r="I95" s="7" t="s">
        <v>1850</v>
      </c>
      <c r="J95" s="15">
        <v>0.65</v>
      </c>
      <c r="K95" s="15"/>
      <c r="L95" s="15">
        <v>0.65</v>
      </c>
      <c r="M95" s="7"/>
    </row>
    <row r="96" spans="1:13" s="40" customFormat="1" ht="27" customHeight="1">
      <c r="A96" s="7">
        <v>55</v>
      </c>
      <c r="B96" s="7" t="s">
        <v>259</v>
      </c>
      <c r="C96" s="7" t="s">
        <v>3079</v>
      </c>
      <c r="D96" s="7" t="s">
        <v>743</v>
      </c>
      <c r="E96" s="7" t="s">
        <v>289</v>
      </c>
      <c r="F96" s="7" t="s">
        <v>1847</v>
      </c>
      <c r="G96" s="7" t="s">
        <v>328</v>
      </c>
      <c r="H96" s="7" t="s">
        <v>1848</v>
      </c>
      <c r="I96" s="7" t="s">
        <v>1852</v>
      </c>
      <c r="J96" s="15">
        <v>1.8</v>
      </c>
      <c r="K96" s="15"/>
      <c r="L96" s="15">
        <v>1.8</v>
      </c>
      <c r="M96" s="7"/>
    </row>
    <row r="97" spans="1:13" s="40" customFormat="1" ht="27" customHeight="1">
      <c r="A97" s="7">
        <v>56</v>
      </c>
      <c r="B97" s="7" t="s">
        <v>260</v>
      </c>
      <c r="C97" s="7" t="s">
        <v>3079</v>
      </c>
      <c r="D97" s="7" t="s">
        <v>743</v>
      </c>
      <c r="E97" s="7" t="s">
        <v>907</v>
      </c>
      <c r="F97" s="7" t="s">
        <v>1847</v>
      </c>
      <c r="G97" s="7" t="s">
        <v>328</v>
      </c>
      <c r="H97" s="7" t="s">
        <v>1848</v>
      </c>
      <c r="I97" s="7" t="s">
        <v>1850</v>
      </c>
      <c r="J97" s="15">
        <v>0.65</v>
      </c>
      <c r="K97" s="15"/>
      <c r="L97" s="15">
        <v>0.65</v>
      </c>
      <c r="M97" s="7"/>
    </row>
    <row r="98" spans="1:13" s="40" customFormat="1" ht="27" customHeight="1">
      <c r="A98" s="7">
        <v>57</v>
      </c>
      <c r="B98" s="7" t="s">
        <v>261</v>
      </c>
      <c r="C98" s="7" t="s">
        <v>3079</v>
      </c>
      <c r="D98" s="7" t="s">
        <v>743</v>
      </c>
      <c r="E98" s="7" t="s">
        <v>289</v>
      </c>
      <c r="F98" s="7" t="s">
        <v>1938</v>
      </c>
      <c r="G98" s="7" t="s">
        <v>328</v>
      </c>
      <c r="H98" s="7" t="s">
        <v>1853</v>
      </c>
      <c r="I98" s="7" t="s">
        <v>1850</v>
      </c>
      <c r="J98" s="15">
        <v>0.6</v>
      </c>
      <c r="K98" s="15"/>
      <c r="L98" s="15">
        <v>0.6</v>
      </c>
      <c r="M98" s="7"/>
    </row>
    <row r="99" spans="1:13" s="40" customFormat="1" ht="27" customHeight="1">
      <c r="A99" s="7">
        <v>58</v>
      </c>
      <c r="B99" s="7" t="s">
        <v>262</v>
      </c>
      <c r="C99" s="7" t="s">
        <v>3079</v>
      </c>
      <c r="D99" s="7" t="s">
        <v>743</v>
      </c>
      <c r="E99" s="7" t="s">
        <v>907</v>
      </c>
      <c r="F99" s="7" t="s">
        <v>1854</v>
      </c>
      <c r="G99" s="7" t="s">
        <v>328</v>
      </c>
      <c r="H99" s="7" t="s">
        <v>1853</v>
      </c>
      <c r="I99" s="7" t="s">
        <v>1855</v>
      </c>
      <c r="J99" s="15">
        <v>0.9</v>
      </c>
      <c r="K99" s="15"/>
      <c r="L99" s="15">
        <v>0.9</v>
      </c>
      <c r="M99" s="7"/>
    </row>
    <row r="100" spans="1:13" s="40" customFormat="1" ht="27" customHeight="1">
      <c r="A100" s="7">
        <v>59</v>
      </c>
      <c r="B100" s="7" t="s">
        <v>263</v>
      </c>
      <c r="C100" s="7" t="s">
        <v>3079</v>
      </c>
      <c r="D100" s="7" t="s">
        <v>743</v>
      </c>
      <c r="E100" s="7" t="s">
        <v>907</v>
      </c>
      <c r="F100" s="7" t="s">
        <v>1938</v>
      </c>
      <c r="G100" s="7" t="s">
        <v>328</v>
      </c>
      <c r="H100" s="7" t="s">
        <v>1853</v>
      </c>
      <c r="I100" s="7" t="s">
        <v>1856</v>
      </c>
      <c r="J100" s="15">
        <v>1.2</v>
      </c>
      <c r="K100" s="15"/>
      <c r="L100" s="15">
        <v>1.2</v>
      </c>
      <c r="M100" s="7"/>
    </row>
    <row r="101" spans="1:13" s="40" customFormat="1" ht="27" customHeight="1">
      <c r="A101" s="7">
        <v>60</v>
      </c>
      <c r="B101" s="7" t="s">
        <v>264</v>
      </c>
      <c r="C101" s="7" t="s">
        <v>908</v>
      </c>
      <c r="D101" s="7" t="s">
        <v>743</v>
      </c>
      <c r="E101" s="7" t="s">
        <v>907</v>
      </c>
      <c r="F101" s="7" t="s">
        <v>1854</v>
      </c>
      <c r="G101" s="7" t="s">
        <v>328</v>
      </c>
      <c r="H101" s="7" t="s">
        <v>1853</v>
      </c>
      <c r="I101" s="7" t="s">
        <v>1857</v>
      </c>
      <c r="J101" s="15">
        <v>2</v>
      </c>
      <c r="K101" s="15"/>
      <c r="L101" s="15">
        <v>2</v>
      </c>
      <c r="M101" s="7"/>
    </row>
    <row r="102" spans="1:13" s="40" customFormat="1" ht="27" customHeight="1">
      <c r="A102" s="7">
        <v>61</v>
      </c>
      <c r="B102" s="7" t="s">
        <v>1809</v>
      </c>
      <c r="C102" s="7" t="s">
        <v>739</v>
      </c>
      <c r="D102" s="7" t="s">
        <v>327</v>
      </c>
      <c r="E102" s="7" t="s">
        <v>1251</v>
      </c>
      <c r="F102" s="7" t="s">
        <v>1441</v>
      </c>
      <c r="G102" s="7" t="s">
        <v>328</v>
      </c>
      <c r="H102" s="7" t="s">
        <v>761</v>
      </c>
      <c r="I102" s="7">
        <v>310</v>
      </c>
      <c r="J102" s="34">
        <v>4.2</v>
      </c>
      <c r="K102" s="7"/>
      <c r="L102" s="86">
        <f t="shared" si="1"/>
        <v>2.94</v>
      </c>
      <c r="M102" s="44"/>
    </row>
    <row r="103" spans="1:13" s="40" customFormat="1" ht="27" customHeight="1">
      <c r="A103" s="7">
        <v>62</v>
      </c>
      <c r="B103" s="7" t="s">
        <v>1810</v>
      </c>
      <c r="C103" s="7" t="s">
        <v>739</v>
      </c>
      <c r="D103" s="7" t="s">
        <v>327</v>
      </c>
      <c r="E103" s="7" t="s">
        <v>1251</v>
      </c>
      <c r="F103" s="7" t="s">
        <v>1441</v>
      </c>
      <c r="G103" s="7" t="s">
        <v>328</v>
      </c>
      <c r="H103" s="7" t="s">
        <v>761</v>
      </c>
      <c r="I103" s="7">
        <v>310</v>
      </c>
      <c r="J103" s="34">
        <v>3.1</v>
      </c>
      <c r="K103" s="7"/>
      <c r="L103" s="86">
        <f t="shared" si="1"/>
        <v>2.17</v>
      </c>
      <c r="M103" s="44"/>
    </row>
    <row r="104" spans="1:13" s="40" customFormat="1" ht="27" customHeight="1">
      <c r="A104" s="7">
        <v>63</v>
      </c>
      <c r="B104" s="7" t="s">
        <v>2697</v>
      </c>
      <c r="C104" s="7" t="s">
        <v>739</v>
      </c>
      <c r="D104" s="7" t="s">
        <v>327</v>
      </c>
      <c r="E104" s="7" t="s">
        <v>1251</v>
      </c>
      <c r="F104" s="7" t="s">
        <v>1441</v>
      </c>
      <c r="G104" s="7" t="s">
        <v>328</v>
      </c>
      <c r="H104" s="7" t="s">
        <v>761</v>
      </c>
      <c r="I104" s="7"/>
      <c r="J104" s="34">
        <v>3.3</v>
      </c>
      <c r="K104" s="7"/>
      <c r="L104" s="86">
        <f t="shared" si="1"/>
        <v>2.3099999999999996</v>
      </c>
      <c r="M104" s="44"/>
    </row>
    <row r="105" spans="1:13" s="40" customFormat="1" ht="41.25" customHeight="1">
      <c r="A105" s="7">
        <v>64</v>
      </c>
      <c r="B105" s="7" t="s">
        <v>765</v>
      </c>
      <c r="C105" s="7" t="s">
        <v>739</v>
      </c>
      <c r="D105" s="7" t="s">
        <v>327</v>
      </c>
      <c r="E105" s="7" t="s">
        <v>2034</v>
      </c>
      <c r="F105" s="7" t="s">
        <v>1441</v>
      </c>
      <c r="G105" s="7" t="s">
        <v>328</v>
      </c>
      <c r="H105" s="7" t="s">
        <v>761</v>
      </c>
      <c r="I105" s="7">
        <v>360</v>
      </c>
      <c r="J105" s="34">
        <v>3.8</v>
      </c>
      <c r="K105" s="7"/>
      <c r="L105" s="86">
        <f t="shared" si="1"/>
        <v>2.6599999999999997</v>
      </c>
      <c r="M105" s="44"/>
    </row>
    <row r="106" spans="1:13" s="40" customFormat="1" ht="27" customHeight="1">
      <c r="A106" s="7">
        <v>65</v>
      </c>
      <c r="B106" s="7" t="s">
        <v>1811</v>
      </c>
      <c r="C106" s="7" t="s">
        <v>739</v>
      </c>
      <c r="D106" s="7" t="s">
        <v>327</v>
      </c>
      <c r="E106" s="7" t="s">
        <v>1251</v>
      </c>
      <c r="F106" s="7" t="s">
        <v>1441</v>
      </c>
      <c r="G106" s="7" t="s">
        <v>328</v>
      </c>
      <c r="H106" s="7" t="s">
        <v>761</v>
      </c>
      <c r="I106" s="7">
        <v>160</v>
      </c>
      <c r="J106" s="34">
        <v>2.1</v>
      </c>
      <c r="K106" s="7"/>
      <c r="L106" s="86">
        <f t="shared" si="1"/>
        <v>1.47</v>
      </c>
      <c r="M106" s="44"/>
    </row>
    <row r="107" spans="1:13" s="40" customFormat="1" ht="27" customHeight="1">
      <c r="A107" s="7">
        <v>66</v>
      </c>
      <c r="B107" s="7" t="s">
        <v>1812</v>
      </c>
      <c r="C107" s="7" t="s">
        <v>739</v>
      </c>
      <c r="D107" s="7" t="s">
        <v>327</v>
      </c>
      <c r="E107" s="7" t="s">
        <v>1251</v>
      </c>
      <c r="F107" s="7" t="s">
        <v>1441</v>
      </c>
      <c r="G107" s="7" t="s">
        <v>328</v>
      </c>
      <c r="H107" s="7" t="s">
        <v>761</v>
      </c>
      <c r="I107" s="84">
        <v>160</v>
      </c>
      <c r="J107" s="34">
        <v>2.2</v>
      </c>
      <c r="K107" s="7"/>
      <c r="L107" s="86">
        <f t="shared" si="1"/>
        <v>1.54</v>
      </c>
      <c r="M107" s="44"/>
    </row>
    <row r="108" spans="1:13" s="40" customFormat="1" ht="27" customHeight="1">
      <c r="A108" s="7">
        <v>67</v>
      </c>
      <c r="B108" s="7" t="s">
        <v>1813</v>
      </c>
      <c r="C108" s="7" t="s">
        <v>739</v>
      </c>
      <c r="D108" s="7" t="s">
        <v>327</v>
      </c>
      <c r="E108" s="7" t="s">
        <v>1250</v>
      </c>
      <c r="F108" s="7" t="s">
        <v>1441</v>
      </c>
      <c r="G108" s="7" t="s">
        <v>328</v>
      </c>
      <c r="H108" s="7" t="s">
        <v>761</v>
      </c>
      <c r="I108" s="84">
        <v>310</v>
      </c>
      <c r="J108" s="34">
        <v>3.95</v>
      </c>
      <c r="K108" s="7"/>
      <c r="L108" s="86">
        <f t="shared" si="1"/>
        <v>2.765</v>
      </c>
      <c r="M108" s="44"/>
    </row>
    <row r="109" spans="1:13" s="40" customFormat="1" ht="27" customHeight="1">
      <c r="A109" s="7">
        <v>68</v>
      </c>
      <c r="B109" s="7" t="s">
        <v>1814</v>
      </c>
      <c r="C109" s="7" t="s">
        <v>739</v>
      </c>
      <c r="D109" s="7" t="s">
        <v>327</v>
      </c>
      <c r="E109" s="7" t="s">
        <v>1250</v>
      </c>
      <c r="F109" s="7" t="s">
        <v>1441</v>
      </c>
      <c r="G109" s="7" t="s">
        <v>328</v>
      </c>
      <c r="H109" s="7" t="s">
        <v>761</v>
      </c>
      <c r="I109" s="84">
        <v>310</v>
      </c>
      <c r="J109" s="34">
        <v>4.05</v>
      </c>
      <c r="K109" s="7"/>
      <c r="L109" s="86">
        <f t="shared" si="1"/>
        <v>2.8349999999999995</v>
      </c>
      <c r="M109" s="44"/>
    </row>
    <row r="110" spans="1:13" s="40" customFormat="1" ht="27" customHeight="1">
      <c r="A110" s="7">
        <v>69</v>
      </c>
      <c r="B110" s="7" t="s">
        <v>2698</v>
      </c>
      <c r="C110" s="7" t="s">
        <v>739</v>
      </c>
      <c r="D110" s="7" t="s">
        <v>327</v>
      </c>
      <c r="E110" s="7" t="s">
        <v>1251</v>
      </c>
      <c r="F110" s="7" t="s">
        <v>1441</v>
      </c>
      <c r="G110" s="7" t="s">
        <v>328</v>
      </c>
      <c r="H110" s="7" t="s">
        <v>761</v>
      </c>
      <c r="I110" s="84">
        <v>310</v>
      </c>
      <c r="J110" s="34">
        <v>3.34</v>
      </c>
      <c r="K110" s="7"/>
      <c r="L110" s="86">
        <f t="shared" si="1"/>
        <v>2.3379999999999996</v>
      </c>
      <c r="M110" s="44"/>
    </row>
    <row r="111" spans="1:13" s="40" customFormat="1" ht="27" customHeight="1">
      <c r="A111" s="7">
        <v>70</v>
      </c>
      <c r="B111" s="7" t="s">
        <v>1815</v>
      </c>
      <c r="C111" s="7" t="s">
        <v>739</v>
      </c>
      <c r="D111" s="7" t="s">
        <v>327</v>
      </c>
      <c r="E111" s="7" t="s">
        <v>1251</v>
      </c>
      <c r="F111" s="7" t="s">
        <v>1441</v>
      </c>
      <c r="G111" s="7" t="s">
        <v>328</v>
      </c>
      <c r="H111" s="7" t="s">
        <v>761</v>
      </c>
      <c r="I111" s="84">
        <v>310</v>
      </c>
      <c r="J111" s="34">
        <v>4</v>
      </c>
      <c r="K111" s="7"/>
      <c r="L111" s="86">
        <f t="shared" si="1"/>
        <v>2.8</v>
      </c>
      <c r="M111" s="44"/>
    </row>
    <row r="112" spans="1:13" s="40" customFormat="1" ht="27" customHeight="1">
      <c r="A112" s="7">
        <v>71</v>
      </c>
      <c r="B112" s="7" t="s">
        <v>1816</v>
      </c>
      <c r="C112" s="7" t="s">
        <v>739</v>
      </c>
      <c r="D112" s="7" t="s">
        <v>327</v>
      </c>
      <c r="E112" s="7" t="s">
        <v>1251</v>
      </c>
      <c r="F112" s="7" t="s">
        <v>1441</v>
      </c>
      <c r="G112" s="7" t="s">
        <v>328</v>
      </c>
      <c r="H112" s="7" t="s">
        <v>761</v>
      </c>
      <c r="I112" s="84">
        <v>310</v>
      </c>
      <c r="J112" s="34">
        <v>4</v>
      </c>
      <c r="K112" s="7"/>
      <c r="L112" s="86">
        <f t="shared" si="1"/>
        <v>2.8</v>
      </c>
      <c r="M112" s="44"/>
    </row>
    <row r="113" spans="1:13" s="40" customFormat="1" ht="27" customHeight="1">
      <c r="A113" s="7">
        <v>72</v>
      </c>
      <c r="B113" s="7" t="s">
        <v>1817</v>
      </c>
      <c r="C113" s="7" t="s">
        <v>739</v>
      </c>
      <c r="D113" s="7" t="s">
        <v>327</v>
      </c>
      <c r="E113" s="7" t="s">
        <v>1251</v>
      </c>
      <c r="F113" s="7" t="s">
        <v>1441</v>
      </c>
      <c r="G113" s="7" t="s">
        <v>328</v>
      </c>
      <c r="H113" s="7" t="s">
        <v>761</v>
      </c>
      <c r="I113" s="84">
        <v>310</v>
      </c>
      <c r="J113" s="34">
        <v>4</v>
      </c>
      <c r="K113" s="7"/>
      <c r="L113" s="86">
        <f t="shared" si="1"/>
        <v>2.8</v>
      </c>
      <c r="M113" s="44"/>
    </row>
    <row r="114" spans="1:13" s="40" customFormat="1" ht="27" customHeight="1">
      <c r="A114" s="7">
        <v>73</v>
      </c>
      <c r="B114" s="7" t="s">
        <v>1818</v>
      </c>
      <c r="C114" s="7" t="s">
        <v>739</v>
      </c>
      <c r="D114" s="7" t="s">
        <v>327</v>
      </c>
      <c r="E114" s="7" t="s">
        <v>1251</v>
      </c>
      <c r="F114" s="7" t="s">
        <v>1441</v>
      </c>
      <c r="G114" s="7" t="s">
        <v>328</v>
      </c>
      <c r="H114" s="7" t="s">
        <v>761</v>
      </c>
      <c r="I114" s="84">
        <v>310</v>
      </c>
      <c r="J114" s="34">
        <v>4.1</v>
      </c>
      <c r="K114" s="7"/>
      <c r="L114" s="86">
        <f t="shared" si="1"/>
        <v>2.8699999999999997</v>
      </c>
      <c r="M114" s="44"/>
    </row>
    <row r="115" spans="1:13" s="40" customFormat="1" ht="27" customHeight="1">
      <c r="A115" s="7">
        <v>74</v>
      </c>
      <c r="B115" s="7" t="s">
        <v>1819</v>
      </c>
      <c r="C115" s="7" t="s">
        <v>739</v>
      </c>
      <c r="D115" s="7" t="s">
        <v>327</v>
      </c>
      <c r="E115" s="7" t="s">
        <v>1251</v>
      </c>
      <c r="F115" s="7" t="s">
        <v>1441</v>
      </c>
      <c r="G115" s="7" t="s">
        <v>328</v>
      </c>
      <c r="H115" s="7" t="s">
        <v>761</v>
      </c>
      <c r="I115" s="84">
        <v>310</v>
      </c>
      <c r="J115" s="34">
        <v>4.1</v>
      </c>
      <c r="K115" s="7"/>
      <c r="L115" s="86">
        <f t="shared" si="1"/>
        <v>2.8699999999999997</v>
      </c>
      <c r="M115" s="44"/>
    </row>
    <row r="116" spans="1:13" s="40" customFormat="1" ht="22.5" customHeight="1">
      <c r="A116" s="7">
        <v>75</v>
      </c>
      <c r="B116" s="7" t="s">
        <v>2699</v>
      </c>
      <c r="C116" s="7" t="s">
        <v>740</v>
      </c>
      <c r="D116" s="7" t="s">
        <v>1068</v>
      </c>
      <c r="E116" s="7" t="s">
        <v>1068</v>
      </c>
      <c r="F116" s="7" t="s">
        <v>1070</v>
      </c>
      <c r="G116" s="7" t="s">
        <v>328</v>
      </c>
      <c r="H116" s="7" t="s">
        <v>1071</v>
      </c>
      <c r="I116" s="84">
        <v>210</v>
      </c>
      <c r="J116" s="34">
        <v>1.7</v>
      </c>
      <c r="K116" s="34"/>
      <c r="L116" s="86">
        <f t="shared" si="1"/>
        <v>1.19</v>
      </c>
      <c r="M116" s="44"/>
    </row>
    <row r="117" spans="1:13" s="40" customFormat="1" ht="23.25" customHeight="1">
      <c r="A117" s="7">
        <v>76</v>
      </c>
      <c r="B117" s="7" t="s">
        <v>2700</v>
      </c>
      <c r="C117" s="7" t="s">
        <v>740</v>
      </c>
      <c r="D117" s="7" t="s">
        <v>1068</v>
      </c>
      <c r="E117" s="7" t="s">
        <v>2694</v>
      </c>
      <c r="F117" s="7" t="s">
        <v>1070</v>
      </c>
      <c r="G117" s="7" t="s">
        <v>328</v>
      </c>
      <c r="H117" s="7" t="s">
        <v>1071</v>
      </c>
      <c r="I117" s="84">
        <v>155</v>
      </c>
      <c r="J117" s="34">
        <v>1.25</v>
      </c>
      <c r="K117" s="34"/>
      <c r="L117" s="86">
        <f t="shared" si="1"/>
        <v>0.875</v>
      </c>
      <c r="M117" s="44"/>
    </row>
    <row r="118" spans="1:13" s="40" customFormat="1" ht="24" customHeight="1">
      <c r="A118" s="7">
        <v>77</v>
      </c>
      <c r="B118" s="7" t="s">
        <v>2703</v>
      </c>
      <c r="C118" s="7" t="s">
        <v>740</v>
      </c>
      <c r="D118" s="7" t="s">
        <v>1068</v>
      </c>
      <c r="E118" s="7" t="s">
        <v>1068</v>
      </c>
      <c r="F118" s="7" t="s">
        <v>2704</v>
      </c>
      <c r="G118" s="7" t="s">
        <v>328</v>
      </c>
      <c r="H118" s="7" t="s">
        <v>1071</v>
      </c>
      <c r="I118" s="84"/>
      <c r="J118" s="34">
        <v>2.2</v>
      </c>
      <c r="K118" s="34"/>
      <c r="L118" s="86">
        <f>J118*0.7</f>
        <v>1.54</v>
      </c>
      <c r="M118" s="44"/>
    </row>
    <row r="119" spans="1:13" s="40" customFormat="1" ht="27" customHeight="1">
      <c r="A119" s="7">
        <v>78</v>
      </c>
      <c r="B119" s="7" t="s">
        <v>2705</v>
      </c>
      <c r="C119" s="7" t="s">
        <v>740</v>
      </c>
      <c r="D119" s="7" t="s">
        <v>1068</v>
      </c>
      <c r="E119" s="7" t="s">
        <v>2694</v>
      </c>
      <c r="F119" s="7" t="s">
        <v>2704</v>
      </c>
      <c r="G119" s="7" t="s">
        <v>328</v>
      </c>
      <c r="H119" s="7" t="s">
        <v>1071</v>
      </c>
      <c r="I119" s="84"/>
      <c r="J119" s="34">
        <v>1.65</v>
      </c>
      <c r="K119" s="34"/>
      <c r="L119" s="86">
        <f>J119*0.7</f>
        <v>1.1549999999999998</v>
      </c>
      <c r="M119" s="44"/>
    </row>
    <row r="120" spans="1:13" s="40" customFormat="1" ht="23.25" customHeight="1">
      <c r="A120" s="7">
        <v>79</v>
      </c>
      <c r="B120" s="7" t="s">
        <v>2701</v>
      </c>
      <c r="C120" s="7" t="s">
        <v>738</v>
      </c>
      <c r="D120" s="7" t="s">
        <v>1068</v>
      </c>
      <c r="E120" s="7" t="s">
        <v>2672</v>
      </c>
      <c r="F120" s="7" t="s">
        <v>1070</v>
      </c>
      <c r="G120" s="7" t="s">
        <v>328</v>
      </c>
      <c r="H120" s="7" t="s">
        <v>1071</v>
      </c>
      <c r="I120" s="84">
        <v>80</v>
      </c>
      <c r="J120" s="34">
        <v>0.8</v>
      </c>
      <c r="K120" s="34"/>
      <c r="L120" s="86">
        <f>J120*0.7</f>
        <v>0.5599999999999999</v>
      </c>
      <c r="M120" s="44"/>
    </row>
    <row r="121" spans="1:13" s="40" customFormat="1" ht="24.75" customHeight="1">
      <c r="A121" s="7">
        <v>80</v>
      </c>
      <c r="B121" s="7" t="s">
        <v>2702</v>
      </c>
      <c r="C121" s="7" t="s">
        <v>738</v>
      </c>
      <c r="D121" s="7" t="s">
        <v>1068</v>
      </c>
      <c r="E121" s="7" t="s">
        <v>2672</v>
      </c>
      <c r="F121" s="7" t="s">
        <v>1070</v>
      </c>
      <c r="G121" s="7" t="s">
        <v>328</v>
      </c>
      <c r="H121" s="7" t="s">
        <v>1071</v>
      </c>
      <c r="I121" s="84">
        <v>220</v>
      </c>
      <c r="J121" s="34">
        <v>2.2</v>
      </c>
      <c r="K121" s="34"/>
      <c r="L121" s="86">
        <f>J121*0.7</f>
        <v>1.54</v>
      </c>
      <c r="M121" s="44"/>
    </row>
  </sheetData>
  <sheetProtection/>
  <mergeCells count="6">
    <mergeCell ref="A41:C41"/>
    <mergeCell ref="A1:M1"/>
    <mergeCell ref="A3:C3"/>
    <mergeCell ref="A6:C6"/>
    <mergeCell ref="A8:C8"/>
    <mergeCell ref="A4:C4"/>
  </mergeCells>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dimension ref="A1:J42"/>
  <sheetViews>
    <sheetView zoomScalePageLayoutView="0" workbookViewId="0" topLeftCell="A28">
      <selection activeCell="G20" sqref="G20"/>
    </sheetView>
  </sheetViews>
  <sheetFormatPr defaultColWidth="9.00390625" defaultRowHeight="14.25"/>
  <cols>
    <col min="1" max="1" width="3.875" style="0" customWidth="1"/>
    <col min="2" max="2" width="29.125" style="17" customWidth="1"/>
    <col min="3" max="3" width="6.875" style="0" customWidth="1"/>
    <col min="4" max="4" width="12.75390625" style="0" customWidth="1"/>
    <col min="5" max="5" width="25.875" style="17" customWidth="1"/>
    <col min="6" max="6" width="9.375" style="0" customWidth="1"/>
    <col min="7" max="7" width="6.75390625" style="0" customWidth="1"/>
    <col min="9" max="9" width="8.75390625" style="0" customWidth="1"/>
    <col min="10" max="10" width="7.625" style="0" customWidth="1"/>
  </cols>
  <sheetData>
    <row r="1" spans="1:10" ht="24.75" customHeight="1">
      <c r="A1" s="208" t="s">
        <v>2568</v>
      </c>
      <c r="B1" s="208"/>
      <c r="C1" s="208"/>
      <c r="D1" s="208"/>
      <c r="E1" s="208"/>
      <c r="F1" s="208"/>
      <c r="G1" s="208"/>
      <c r="H1" s="208"/>
      <c r="I1" s="208"/>
      <c r="J1" s="208"/>
    </row>
    <row r="2" spans="1:10" s="13" customFormat="1" ht="23.25" customHeight="1">
      <c r="A2" s="207" t="s">
        <v>1907</v>
      </c>
      <c r="B2" s="209" t="s">
        <v>1880</v>
      </c>
      <c r="C2" s="207" t="s">
        <v>1909</v>
      </c>
      <c r="D2" s="207" t="s">
        <v>1346</v>
      </c>
      <c r="E2" s="209" t="s">
        <v>1919</v>
      </c>
      <c r="F2" s="207" t="s">
        <v>1912</v>
      </c>
      <c r="G2" s="209" t="s">
        <v>709</v>
      </c>
      <c r="H2" s="207" t="s">
        <v>1914</v>
      </c>
      <c r="I2" s="207"/>
      <c r="J2" s="207" t="s">
        <v>1915</v>
      </c>
    </row>
    <row r="3" spans="1:10" s="13" customFormat="1" ht="12" customHeight="1">
      <c r="A3" s="207"/>
      <c r="B3" s="210"/>
      <c r="C3" s="207"/>
      <c r="D3" s="207"/>
      <c r="E3" s="210"/>
      <c r="F3" s="207"/>
      <c r="G3" s="210"/>
      <c r="H3" s="3" t="s">
        <v>710</v>
      </c>
      <c r="I3" s="3" t="s">
        <v>711</v>
      </c>
      <c r="J3" s="207"/>
    </row>
    <row r="4" spans="1:10" s="29" customFormat="1" ht="20.25" customHeight="1">
      <c r="A4" s="203" t="s">
        <v>362</v>
      </c>
      <c r="B4" s="205"/>
      <c r="C4" s="23"/>
      <c r="D4" s="26">
        <f>D6+D14+D24+D33</f>
        <v>365.8143</v>
      </c>
      <c r="E4" s="26"/>
      <c r="F4" s="26">
        <f>F6+F14+F24+F33</f>
        <v>2351.4</v>
      </c>
      <c r="G4" s="26"/>
      <c r="H4" s="26">
        <f>H6+H14+H24+H33</f>
        <v>262.3</v>
      </c>
      <c r="I4" s="26">
        <f>I6+I14+I24+I33</f>
        <v>501.9</v>
      </c>
      <c r="J4" s="151"/>
    </row>
    <row r="5" spans="1:10" s="29" customFormat="1" ht="20.25" customHeight="1">
      <c r="A5" s="203" t="s">
        <v>363</v>
      </c>
      <c r="B5" s="205"/>
      <c r="C5" s="23"/>
      <c r="D5" s="26">
        <f>D6+D14+D24</f>
        <v>106.86339999999998</v>
      </c>
      <c r="E5" s="26"/>
      <c r="F5" s="26">
        <f>F6+F14+F24</f>
        <v>366.4</v>
      </c>
      <c r="G5" s="26"/>
      <c r="H5" s="26">
        <f>H6+H14+H24</f>
        <v>142.76</v>
      </c>
      <c r="I5" s="26">
        <f>I6+I14+I24</f>
        <v>223.64000000000001</v>
      </c>
      <c r="J5" s="151"/>
    </row>
    <row r="6" spans="1:10" s="29" customFormat="1" ht="28.5" customHeight="1">
      <c r="A6" s="203" t="s">
        <v>2586</v>
      </c>
      <c r="B6" s="205"/>
      <c r="C6" s="23"/>
      <c r="D6" s="26">
        <f>SUM(D7:D13)</f>
        <v>68.729</v>
      </c>
      <c r="E6" s="22"/>
      <c r="F6" s="26">
        <f>SUM(F7:F13)</f>
        <v>250</v>
      </c>
      <c r="G6" s="26"/>
      <c r="H6" s="26">
        <f>SUM(H7:H13)</f>
        <v>100</v>
      </c>
      <c r="I6" s="26">
        <f>SUM(I7:I13)</f>
        <v>150</v>
      </c>
      <c r="J6" s="151"/>
    </row>
    <row r="7" spans="1:10" s="13" customFormat="1" ht="35.25" customHeight="1">
      <c r="A7" s="3">
        <v>1</v>
      </c>
      <c r="B7" s="6" t="s">
        <v>364</v>
      </c>
      <c r="C7" s="3" t="s">
        <v>733</v>
      </c>
      <c r="D7" s="9">
        <v>11.3932</v>
      </c>
      <c r="E7" s="19" t="s">
        <v>1386</v>
      </c>
      <c r="F7" s="5">
        <v>37</v>
      </c>
      <c r="G7" s="5"/>
      <c r="H7" s="5">
        <f aca="true" t="shared" si="0" ref="H7:H13">F7*0.4</f>
        <v>14.8</v>
      </c>
      <c r="I7" s="5">
        <f aca="true" t="shared" si="1" ref="I7:I13">F7*0.6</f>
        <v>22.2</v>
      </c>
      <c r="J7" s="31"/>
    </row>
    <row r="8" spans="1:10" s="13" customFormat="1" ht="33.75" customHeight="1">
      <c r="A8" s="3">
        <v>2</v>
      </c>
      <c r="B8" s="6" t="s">
        <v>365</v>
      </c>
      <c r="C8" s="3" t="s">
        <v>1903</v>
      </c>
      <c r="D8" s="9">
        <v>6.6777</v>
      </c>
      <c r="E8" s="6" t="s">
        <v>1569</v>
      </c>
      <c r="F8" s="21">
        <v>20</v>
      </c>
      <c r="G8" s="5"/>
      <c r="H8" s="5">
        <f t="shared" si="0"/>
        <v>8</v>
      </c>
      <c r="I8" s="5">
        <f t="shared" si="1"/>
        <v>12</v>
      </c>
      <c r="J8" s="31"/>
    </row>
    <row r="9" spans="1:10" s="13" customFormat="1" ht="27" customHeight="1">
      <c r="A9" s="3">
        <v>3</v>
      </c>
      <c r="B9" s="18" t="s">
        <v>366</v>
      </c>
      <c r="C9" s="3" t="s">
        <v>3117</v>
      </c>
      <c r="D9" s="15">
        <v>6.67</v>
      </c>
      <c r="E9" s="6" t="s">
        <v>1347</v>
      </c>
      <c r="F9" s="5">
        <v>18</v>
      </c>
      <c r="G9" s="5"/>
      <c r="H9" s="5">
        <f t="shared" si="0"/>
        <v>7.2</v>
      </c>
      <c r="I9" s="5">
        <f t="shared" si="1"/>
        <v>10.799999999999999</v>
      </c>
      <c r="J9" s="31"/>
    </row>
    <row r="10" spans="1:10" s="13" customFormat="1" ht="24.75" customHeight="1">
      <c r="A10" s="3">
        <v>4</v>
      </c>
      <c r="B10" s="6" t="s">
        <v>367</v>
      </c>
      <c r="C10" s="3" t="s">
        <v>1545</v>
      </c>
      <c r="D10" s="9">
        <v>1.8684</v>
      </c>
      <c r="E10" s="6" t="s">
        <v>1348</v>
      </c>
      <c r="F10" s="5">
        <v>10</v>
      </c>
      <c r="G10" s="5"/>
      <c r="H10" s="5">
        <f t="shared" si="0"/>
        <v>4</v>
      </c>
      <c r="I10" s="5">
        <f t="shared" si="1"/>
        <v>6</v>
      </c>
      <c r="J10" s="31"/>
    </row>
    <row r="11" spans="1:10" s="13" customFormat="1" ht="27.75" customHeight="1">
      <c r="A11" s="3">
        <v>5</v>
      </c>
      <c r="B11" s="6" t="s">
        <v>368</v>
      </c>
      <c r="C11" s="3" t="s">
        <v>3111</v>
      </c>
      <c r="D11" s="9">
        <v>7.02</v>
      </c>
      <c r="E11" s="6" t="s">
        <v>1349</v>
      </c>
      <c r="F11" s="5">
        <v>9</v>
      </c>
      <c r="G11" s="5"/>
      <c r="H11" s="5">
        <f t="shared" si="0"/>
        <v>3.6</v>
      </c>
      <c r="I11" s="5">
        <f t="shared" si="1"/>
        <v>5.3999999999999995</v>
      </c>
      <c r="J11" s="31"/>
    </row>
    <row r="12" spans="1:10" s="13" customFormat="1" ht="36.75" customHeight="1">
      <c r="A12" s="3">
        <v>6</v>
      </c>
      <c r="B12" s="6" t="s">
        <v>369</v>
      </c>
      <c r="C12" s="3" t="s">
        <v>1876</v>
      </c>
      <c r="D12" s="9">
        <v>13.8814</v>
      </c>
      <c r="E12" s="6" t="s">
        <v>1793</v>
      </c>
      <c r="F12" s="5">
        <v>63</v>
      </c>
      <c r="G12" s="5"/>
      <c r="H12" s="5">
        <f t="shared" si="0"/>
        <v>25.200000000000003</v>
      </c>
      <c r="I12" s="5">
        <f t="shared" si="1"/>
        <v>37.8</v>
      </c>
      <c r="J12" s="31"/>
    </row>
    <row r="13" spans="1:10" s="13" customFormat="1" ht="33.75" customHeight="1">
      <c r="A13" s="3">
        <v>7</v>
      </c>
      <c r="B13" s="6" t="s">
        <v>370</v>
      </c>
      <c r="C13" s="3" t="s">
        <v>741</v>
      </c>
      <c r="D13" s="9">
        <v>21.2183</v>
      </c>
      <c r="E13" s="6" t="s">
        <v>1347</v>
      </c>
      <c r="F13" s="5">
        <v>93</v>
      </c>
      <c r="G13" s="5"/>
      <c r="H13" s="5">
        <f t="shared" si="0"/>
        <v>37.2</v>
      </c>
      <c r="I13" s="5">
        <f t="shared" si="1"/>
        <v>55.8</v>
      </c>
      <c r="J13" s="31"/>
    </row>
    <row r="14" spans="1:10" s="24" customFormat="1" ht="19.5" customHeight="1">
      <c r="A14" s="203" t="s">
        <v>371</v>
      </c>
      <c r="B14" s="205"/>
      <c r="C14" s="23"/>
      <c r="D14" s="26">
        <f>SUM(D15:D23)</f>
        <v>15.5427</v>
      </c>
      <c r="E14" s="41"/>
      <c r="F14" s="26">
        <f>SUM(F15:F23)</f>
        <v>77.2</v>
      </c>
      <c r="G14" s="30"/>
      <c r="H14" s="26">
        <f>SUM(H15:H23)</f>
        <v>23.16</v>
      </c>
      <c r="I14" s="26">
        <f>SUM(I15:I23)</f>
        <v>54.040000000000006</v>
      </c>
      <c r="J14" s="151"/>
    </row>
    <row r="15" spans="1:10" s="13" customFormat="1" ht="36" customHeight="1">
      <c r="A15" s="3">
        <v>1</v>
      </c>
      <c r="B15" s="6" t="s">
        <v>1350</v>
      </c>
      <c r="C15" s="31" t="s">
        <v>1799</v>
      </c>
      <c r="D15" s="9">
        <v>0.0372</v>
      </c>
      <c r="E15" s="6" t="s">
        <v>1351</v>
      </c>
      <c r="F15" s="28">
        <v>0.2</v>
      </c>
      <c r="G15" s="28"/>
      <c r="H15" s="28">
        <f aca="true" t="shared" si="2" ref="H15:H23">F15*0.3</f>
        <v>0.06</v>
      </c>
      <c r="I15" s="28">
        <f aca="true" t="shared" si="3" ref="I15:I23">F15-H15</f>
        <v>0.14</v>
      </c>
      <c r="J15" s="31"/>
    </row>
    <row r="16" spans="1:10" s="13" customFormat="1" ht="36.75" customHeight="1">
      <c r="A16" s="3">
        <v>2</v>
      </c>
      <c r="B16" s="6" t="s">
        <v>1352</v>
      </c>
      <c r="C16" s="3" t="s">
        <v>742</v>
      </c>
      <c r="D16" s="9">
        <v>0.4451</v>
      </c>
      <c r="E16" s="19" t="s">
        <v>1386</v>
      </c>
      <c r="F16" s="28">
        <v>2</v>
      </c>
      <c r="G16" s="28"/>
      <c r="H16" s="28">
        <f t="shared" si="2"/>
        <v>0.6</v>
      </c>
      <c r="I16" s="28">
        <f t="shared" si="3"/>
        <v>1.4</v>
      </c>
      <c r="J16" s="31"/>
    </row>
    <row r="17" spans="1:10" s="13" customFormat="1" ht="26.25" customHeight="1">
      <c r="A17" s="3">
        <v>3</v>
      </c>
      <c r="B17" s="6" t="s">
        <v>1904</v>
      </c>
      <c r="C17" s="3" t="s">
        <v>733</v>
      </c>
      <c r="D17" s="9">
        <v>2.7697</v>
      </c>
      <c r="E17" s="19" t="s">
        <v>1386</v>
      </c>
      <c r="F17" s="28">
        <v>14</v>
      </c>
      <c r="G17" s="28"/>
      <c r="H17" s="28">
        <f t="shared" si="2"/>
        <v>4.2</v>
      </c>
      <c r="I17" s="28">
        <f t="shared" si="3"/>
        <v>9.8</v>
      </c>
      <c r="J17" s="31"/>
    </row>
    <row r="18" spans="1:10" s="13" customFormat="1" ht="24" customHeight="1">
      <c r="A18" s="3">
        <v>4</v>
      </c>
      <c r="B18" s="6" t="s">
        <v>1353</v>
      </c>
      <c r="C18" s="3" t="s">
        <v>1903</v>
      </c>
      <c r="D18" s="9">
        <v>2.7233</v>
      </c>
      <c r="E18" s="6" t="s">
        <v>1569</v>
      </c>
      <c r="F18" s="154">
        <v>14</v>
      </c>
      <c r="G18" s="28"/>
      <c r="H18" s="28">
        <f t="shared" si="2"/>
        <v>4.2</v>
      </c>
      <c r="I18" s="28">
        <f t="shared" si="3"/>
        <v>9.8</v>
      </c>
      <c r="J18" s="31"/>
    </row>
    <row r="19" spans="1:10" s="13" customFormat="1" ht="27.75" customHeight="1">
      <c r="A19" s="3">
        <v>5</v>
      </c>
      <c r="B19" s="18" t="s">
        <v>917</v>
      </c>
      <c r="C19" s="3" t="s">
        <v>735</v>
      </c>
      <c r="D19" s="15">
        <v>1.8966</v>
      </c>
      <c r="E19" s="6" t="s">
        <v>1347</v>
      </c>
      <c r="F19" s="28">
        <v>9</v>
      </c>
      <c r="G19" s="28"/>
      <c r="H19" s="28">
        <f t="shared" si="2"/>
        <v>2.6999999999999997</v>
      </c>
      <c r="I19" s="28">
        <f t="shared" si="3"/>
        <v>6.300000000000001</v>
      </c>
      <c r="J19" s="31"/>
    </row>
    <row r="20" spans="1:10" s="13" customFormat="1" ht="25.5" customHeight="1">
      <c r="A20" s="3">
        <v>6</v>
      </c>
      <c r="B20" s="6" t="s">
        <v>1354</v>
      </c>
      <c r="C20" s="3" t="s">
        <v>1545</v>
      </c>
      <c r="D20" s="9">
        <v>1.537</v>
      </c>
      <c r="E20" s="6" t="s">
        <v>1347</v>
      </c>
      <c r="F20" s="28">
        <v>8</v>
      </c>
      <c r="G20" s="28"/>
      <c r="H20" s="28">
        <f t="shared" si="2"/>
        <v>2.4</v>
      </c>
      <c r="I20" s="28">
        <f t="shared" si="3"/>
        <v>5.6</v>
      </c>
      <c r="J20" s="31"/>
    </row>
    <row r="21" spans="1:10" s="13" customFormat="1" ht="26.25" customHeight="1">
      <c r="A21" s="3">
        <v>7</v>
      </c>
      <c r="B21" s="18" t="s">
        <v>1355</v>
      </c>
      <c r="C21" s="3" t="s">
        <v>3111</v>
      </c>
      <c r="D21" s="9">
        <v>2.2118</v>
      </c>
      <c r="E21" s="6" t="s">
        <v>1349</v>
      </c>
      <c r="F21" s="28">
        <v>11</v>
      </c>
      <c r="G21" s="28"/>
      <c r="H21" s="28">
        <f t="shared" si="2"/>
        <v>3.3</v>
      </c>
      <c r="I21" s="28">
        <f t="shared" si="3"/>
        <v>7.7</v>
      </c>
      <c r="J21" s="31"/>
    </row>
    <row r="22" spans="1:10" s="13" customFormat="1" ht="26.25" customHeight="1">
      <c r="A22" s="3">
        <v>8</v>
      </c>
      <c r="B22" s="18" t="s">
        <v>1356</v>
      </c>
      <c r="C22" s="3" t="s">
        <v>1876</v>
      </c>
      <c r="D22" s="9">
        <v>1.082</v>
      </c>
      <c r="E22" s="6" t="s">
        <v>1793</v>
      </c>
      <c r="F22" s="28">
        <v>5</v>
      </c>
      <c r="G22" s="28"/>
      <c r="H22" s="28">
        <f t="shared" si="2"/>
        <v>1.5</v>
      </c>
      <c r="I22" s="28">
        <f t="shared" si="3"/>
        <v>3.5</v>
      </c>
      <c r="J22" s="31"/>
    </row>
    <row r="23" spans="1:10" s="13" customFormat="1" ht="26.25" customHeight="1">
      <c r="A23" s="3">
        <v>9</v>
      </c>
      <c r="B23" s="18" t="s">
        <v>2524</v>
      </c>
      <c r="C23" s="3" t="s">
        <v>741</v>
      </c>
      <c r="D23" s="9">
        <v>2.84</v>
      </c>
      <c r="E23" s="6" t="s">
        <v>1347</v>
      </c>
      <c r="F23" s="28">
        <v>14</v>
      </c>
      <c r="G23" s="28"/>
      <c r="H23" s="28">
        <f t="shared" si="2"/>
        <v>4.2</v>
      </c>
      <c r="I23" s="28">
        <f t="shared" si="3"/>
        <v>9.8</v>
      </c>
      <c r="J23" s="31"/>
    </row>
    <row r="24" spans="1:10" s="24" customFormat="1" ht="19.5" customHeight="1">
      <c r="A24" s="203" t="s">
        <v>939</v>
      </c>
      <c r="B24" s="205"/>
      <c r="C24" s="23"/>
      <c r="D24" s="26">
        <f>SUM(D25:D32)</f>
        <v>22.591699999999996</v>
      </c>
      <c r="E24" s="41"/>
      <c r="F24" s="26">
        <f>SUM(F25:F32)</f>
        <v>39.2</v>
      </c>
      <c r="G24" s="30"/>
      <c r="H24" s="26">
        <f>SUM(H25:H32)</f>
        <v>19.6</v>
      </c>
      <c r="I24" s="26">
        <f>SUM(I25:I32)</f>
        <v>19.6</v>
      </c>
      <c r="J24" s="151"/>
    </row>
    <row r="25" spans="1:10" s="13" customFormat="1" ht="24.75" customHeight="1">
      <c r="A25" s="3">
        <v>1</v>
      </c>
      <c r="B25" s="6" t="s">
        <v>2525</v>
      </c>
      <c r="C25" s="3" t="s">
        <v>742</v>
      </c>
      <c r="D25" s="9">
        <v>0.1988</v>
      </c>
      <c r="E25" s="6" t="s">
        <v>2526</v>
      </c>
      <c r="F25" s="5">
        <v>0.2</v>
      </c>
      <c r="G25" s="5"/>
      <c r="H25" s="5">
        <f aca="true" t="shared" si="4" ref="H25:H32">F25*0.5</f>
        <v>0.1</v>
      </c>
      <c r="I25" s="5">
        <f aca="true" t="shared" si="5" ref="I25:I32">F25-H25</f>
        <v>0.1</v>
      </c>
      <c r="J25" s="31"/>
    </row>
    <row r="26" spans="1:10" s="13" customFormat="1" ht="24.75" customHeight="1">
      <c r="A26" s="3">
        <v>2</v>
      </c>
      <c r="B26" s="6" t="s">
        <v>2527</v>
      </c>
      <c r="C26" s="3" t="s">
        <v>733</v>
      </c>
      <c r="D26" s="9">
        <v>3.2592</v>
      </c>
      <c r="E26" s="19" t="s">
        <v>1386</v>
      </c>
      <c r="F26" s="5">
        <v>4</v>
      </c>
      <c r="G26" s="5"/>
      <c r="H26" s="5">
        <f t="shared" si="4"/>
        <v>2</v>
      </c>
      <c r="I26" s="5">
        <f t="shared" si="5"/>
        <v>2</v>
      </c>
      <c r="J26" s="31"/>
    </row>
    <row r="27" spans="1:10" s="13" customFormat="1" ht="24.75" customHeight="1">
      <c r="A27" s="3">
        <v>3</v>
      </c>
      <c r="B27" s="6" t="s">
        <v>1571</v>
      </c>
      <c r="C27" s="3" t="s">
        <v>1903</v>
      </c>
      <c r="D27" s="9">
        <v>5.9973</v>
      </c>
      <c r="E27" s="6" t="s">
        <v>1347</v>
      </c>
      <c r="F27" s="21">
        <v>7</v>
      </c>
      <c r="G27" s="5"/>
      <c r="H27" s="5">
        <f t="shared" si="4"/>
        <v>3.5</v>
      </c>
      <c r="I27" s="5">
        <f t="shared" si="5"/>
        <v>3.5</v>
      </c>
      <c r="J27" s="31"/>
    </row>
    <row r="28" spans="1:10" s="13" customFormat="1" ht="24.75" customHeight="1">
      <c r="A28" s="3">
        <v>4</v>
      </c>
      <c r="B28" s="18" t="s">
        <v>1905</v>
      </c>
      <c r="C28" s="3" t="s">
        <v>735</v>
      </c>
      <c r="D28" s="15">
        <v>1.1981</v>
      </c>
      <c r="E28" s="6" t="s">
        <v>1347</v>
      </c>
      <c r="F28" s="5">
        <v>2</v>
      </c>
      <c r="G28" s="5"/>
      <c r="H28" s="5">
        <f t="shared" si="4"/>
        <v>1</v>
      </c>
      <c r="I28" s="5">
        <f t="shared" si="5"/>
        <v>1</v>
      </c>
      <c r="J28" s="31"/>
    </row>
    <row r="29" spans="1:10" s="13" customFormat="1" ht="24.75" customHeight="1">
      <c r="A29" s="3">
        <v>5</v>
      </c>
      <c r="B29" s="6" t="s">
        <v>2528</v>
      </c>
      <c r="C29" s="3" t="s">
        <v>1545</v>
      </c>
      <c r="D29" s="9">
        <v>1.5011</v>
      </c>
      <c r="E29" s="6" t="s">
        <v>2529</v>
      </c>
      <c r="F29" s="5">
        <v>4</v>
      </c>
      <c r="G29" s="5"/>
      <c r="H29" s="5">
        <f t="shared" si="4"/>
        <v>2</v>
      </c>
      <c r="I29" s="5">
        <f t="shared" si="5"/>
        <v>2</v>
      </c>
      <c r="J29" s="31"/>
    </row>
    <row r="30" spans="1:10" s="13" customFormat="1" ht="24.75" customHeight="1">
      <c r="A30" s="3">
        <v>6</v>
      </c>
      <c r="B30" s="6" t="s">
        <v>2530</v>
      </c>
      <c r="C30" s="3" t="s">
        <v>3111</v>
      </c>
      <c r="D30" s="9">
        <v>2.4604</v>
      </c>
      <c r="E30" s="6" t="s">
        <v>1349</v>
      </c>
      <c r="F30" s="5">
        <v>4</v>
      </c>
      <c r="G30" s="5"/>
      <c r="H30" s="5">
        <f t="shared" si="4"/>
        <v>2</v>
      </c>
      <c r="I30" s="5">
        <f t="shared" si="5"/>
        <v>2</v>
      </c>
      <c r="J30" s="31"/>
    </row>
    <row r="31" spans="1:10" s="13" customFormat="1" ht="24.75" customHeight="1">
      <c r="A31" s="3">
        <v>7</v>
      </c>
      <c r="B31" s="6" t="s">
        <v>2531</v>
      </c>
      <c r="C31" s="3" t="s">
        <v>1876</v>
      </c>
      <c r="D31" s="9">
        <v>2.5811</v>
      </c>
      <c r="E31" s="6" t="s">
        <v>1793</v>
      </c>
      <c r="F31" s="5">
        <v>7</v>
      </c>
      <c r="G31" s="5"/>
      <c r="H31" s="5">
        <f t="shared" si="4"/>
        <v>3.5</v>
      </c>
      <c r="I31" s="5">
        <f t="shared" si="5"/>
        <v>3.5</v>
      </c>
      <c r="J31" s="31"/>
    </row>
    <row r="32" spans="1:10" s="13" customFormat="1" ht="24.75" customHeight="1">
      <c r="A32" s="3">
        <v>8</v>
      </c>
      <c r="B32" s="6" t="s">
        <v>2532</v>
      </c>
      <c r="C32" s="3" t="s">
        <v>741</v>
      </c>
      <c r="D32" s="9">
        <v>5.3957</v>
      </c>
      <c r="E32" s="6" t="s">
        <v>1347</v>
      </c>
      <c r="F32" s="5">
        <v>11</v>
      </c>
      <c r="G32" s="5"/>
      <c r="H32" s="5">
        <f t="shared" si="4"/>
        <v>5.5</v>
      </c>
      <c r="I32" s="5">
        <f t="shared" si="5"/>
        <v>5.5</v>
      </c>
      <c r="J32" s="31"/>
    </row>
    <row r="33" spans="1:10" s="13" customFormat="1" ht="34.5" customHeight="1">
      <c r="A33" s="203" t="s">
        <v>814</v>
      </c>
      <c r="B33" s="205"/>
      <c r="C33" s="3"/>
      <c r="D33" s="26">
        <f>SUM(D34:D42)</f>
        <v>258.9509</v>
      </c>
      <c r="E33" s="26"/>
      <c r="F33" s="26">
        <f>SUM(F34:F42)</f>
        <v>1985</v>
      </c>
      <c r="G33" s="26"/>
      <c r="H33" s="26">
        <f>SUM(H34:H42)</f>
        <v>119.54</v>
      </c>
      <c r="I33" s="26">
        <f>SUM(I34:I42)</f>
        <v>278.26</v>
      </c>
      <c r="J33" s="31"/>
    </row>
    <row r="34" spans="1:10" s="13" customFormat="1" ht="21.75" customHeight="1">
      <c r="A34" s="3">
        <v>1</v>
      </c>
      <c r="B34" s="6" t="s">
        <v>1791</v>
      </c>
      <c r="C34" s="31" t="s">
        <v>1799</v>
      </c>
      <c r="D34" s="9">
        <v>0.5</v>
      </c>
      <c r="E34" s="19" t="s">
        <v>1386</v>
      </c>
      <c r="F34" s="5">
        <v>1</v>
      </c>
      <c r="G34" s="5"/>
      <c r="H34" s="5">
        <v>0.5</v>
      </c>
      <c r="I34" s="5">
        <v>0.5</v>
      </c>
      <c r="J34" s="31"/>
    </row>
    <row r="35" spans="1:10" s="13" customFormat="1" ht="21.75" customHeight="1">
      <c r="A35" s="3">
        <v>2</v>
      </c>
      <c r="B35" s="6" t="s">
        <v>1792</v>
      </c>
      <c r="C35" s="3" t="s">
        <v>742</v>
      </c>
      <c r="D35" s="9">
        <v>6</v>
      </c>
      <c r="E35" s="19" t="s">
        <v>1386</v>
      </c>
      <c r="F35" s="5">
        <v>60</v>
      </c>
      <c r="G35" s="5"/>
      <c r="H35" s="5">
        <v>3.6</v>
      </c>
      <c r="I35" s="5">
        <v>8.4</v>
      </c>
      <c r="J35" s="31"/>
    </row>
    <row r="36" spans="1:10" s="13" customFormat="1" ht="21.75" customHeight="1">
      <c r="A36" s="3">
        <v>3</v>
      </c>
      <c r="B36" s="6" t="s">
        <v>3113</v>
      </c>
      <c r="C36" s="3" t="s">
        <v>733</v>
      </c>
      <c r="D36" s="9">
        <v>97.5</v>
      </c>
      <c r="E36" s="19" t="s">
        <v>1386</v>
      </c>
      <c r="F36" s="5">
        <v>425</v>
      </c>
      <c r="G36" s="5"/>
      <c r="H36" s="5">
        <v>25.5</v>
      </c>
      <c r="I36" s="5">
        <v>59.5</v>
      </c>
      <c r="J36" s="31"/>
    </row>
    <row r="37" spans="1:10" s="13" customFormat="1" ht="21.75" customHeight="1">
      <c r="A37" s="3">
        <v>4</v>
      </c>
      <c r="B37" s="6" t="s">
        <v>1570</v>
      </c>
      <c r="C37" s="3" t="s">
        <v>1903</v>
      </c>
      <c r="D37" s="9">
        <v>27.15</v>
      </c>
      <c r="E37" s="6" t="s">
        <v>1569</v>
      </c>
      <c r="F37" s="21">
        <v>272</v>
      </c>
      <c r="G37" s="5"/>
      <c r="H37" s="21">
        <v>16.32</v>
      </c>
      <c r="I37" s="5">
        <v>38.08</v>
      </c>
      <c r="J37" s="31"/>
    </row>
    <row r="38" spans="1:10" s="13" customFormat="1" ht="21.75" customHeight="1">
      <c r="A38" s="3">
        <v>5</v>
      </c>
      <c r="B38" s="18" t="s">
        <v>2533</v>
      </c>
      <c r="C38" s="3" t="s">
        <v>735</v>
      </c>
      <c r="D38" s="15">
        <v>19.63</v>
      </c>
      <c r="E38" s="6" t="s">
        <v>1347</v>
      </c>
      <c r="F38" s="5">
        <v>145</v>
      </c>
      <c r="G38" s="5"/>
      <c r="H38" s="27">
        <v>8.7</v>
      </c>
      <c r="I38" s="5">
        <v>20.3</v>
      </c>
      <c r="J38" s="31"/>
    </row>
    <row r="39" spans="1:10" s="13" customFormat="1" ht="21.75" customHeight="1">
      <c r="A39" s="3">
        <v>6</v>
      </c>
      <c r="B39" s="6" t="s">
        <v>2534</v>
      </c>
      <c r="C39" s="3" t="s">
        <v>1545</v>
      </c>
      <c r="D39" s="9">
        <v>12.2258</v>
      </c>
      <c r="E39" s="6" t="s">
        <v>1347</v>
      </c>
      <c r="F39" s="5">
        <v>122</v>
      </c>
      <c r="G39" s="5"/>
      <c r="H39" s="5">
        <v>7.32</v>
      </c>
      <c r="I39" s="5">
        <v>17.08</v>
      </c>
      <c r="J39" s="31"/>
    </row>
    <row r="40" spans="1:10" s="13" customFormat="1" ht="21.75" customHeight="1">
      <c r="A40" s="3">
        <v>7</v>
      </c>
      <c r="B40" s="6" t="s">
        <v>2535</v>
      </c>
      <c r="C40" s="3" t="s">
        <v>3111</v>
      </c>
      <c r="D40" s="9">
        <v>47.0861</v>
      </c>
      <c r="E40" s="6" t="s">
        <v>1349</v>
      </c>
      <c r="F40" s="5">
        <v>251</v>
      </c>
      <c r="G40" s="5"/>
      <c r="H40" s="5">
        <v>15.06</v>
      </c>
      <c r="I40" s="5">
        <v>35.14</v>
      </c>
      <c r="J40" s="31"/>
    </row>
    <row r="41" spans="1:10" s="13" customFormat="1" ht="21.75" customHeight="1">
      <c r="A41" s="3">
        <v>8</v>
      </c>
      <c r="B41" s="6" t="s">
        <v>2536</v>
      </c>
      <c r="C41" s="3" t="s">
        <v>1876</v>
      </c>
      <c r="D41" s="9">
        <v>20.6</v>
      </c>
      <c r="E41" s="6" t="s">
        <v>1793</v>
      </c>
      <c r="F41" s="5">
        <v>226</v>
      </c>
      <c r="G41" s="5"/>
      <c r="H41" s="5">
        <v>13.56</v>
      </c>
      <c r="I41" s="5">
        <v>31.64</v>
      </c>
      <c r="J41" s="31"/>
    </row>
    <row r="42" spans="1:10" s="13" customFormat="1" ht="21.75" customHeight="1">
      <c r="A42" s="3">
        <v>9</v>
      </c>
      <c r="B42" s="6" t="s">
        <v>3082</v>
      </c>
      <c r="C42" s="3" t="s">
        <v>741</v>
      </c>
      <c r="D42" s="9">
        <v>28.259</v>
      </c>
      <c r="E42" s="6" t="s">
        <v>1462</v>
      </c>
      <c r="F42" s="5">
        <v>483</v>
      </c>
      <c r="G42" s="5"/>
      <c r="H42" s="5">
        <v>28.98</v>
      </c>
      <c r="I42" s="5">
        <v>67.62</v>
      </c>
      <c r="J42" s="31"/>
    </row>
  </sheetData>
  <sheetProtection/>
  <protectedRanges>
    <protectedRange sqref="E7 E16" name="区域1_1_8_1_2_1_1_1"/>
    <protectedRange sqref="E26 E17 E34:E36" name="区域1_1_8_1_1_1_1_1_1"/>
  </protectedRanges>
  <mergeCells count="16">
    <mergeCell ref="J2:J3"/>
    <mergeCell ref="A33:B33"/>
    <mergeCell ref="A1:J1"/>
    <mergeCell ref="D2:D3"/>
    <mergeCell ref="G2:G3"/>
    <mergeCell ref="A2:A3"/>
    <mergeCell ref="B2:B3"/>
    <mergeCell ref="C2:C3"/>
    <mergeCell ref="E2:E3"/>
    <mergeCell ref="F2:F3"/>
    <mergeCell ref="A24:B24"/>
    <mergeCell ref="A14:B14"/>
    <mergeCell ref="H2:I2"/>
    <mergeCell ref="A4:B4"/>
    <mergeCell ref="A5:B5"/>
    <mergeCell ref="A6:B6"/>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7.xml><?xml version="1.0" encoding="utf-8"?>
<worksheet xmlns="http://schemas.openxmlformats.org/spreadsheetml/2006/main" xmlns:r="http://schemas.openxmlformats.org/officeDocument/2006/relationships">
  <dimension ref="A1:L120"/>
  <sheetViews>
    <sheetView zoomScalePageLayoutView="0" workbookViewId="0" topLeftCell="A1">
      <pane xSplit="2" ySplit="3" topLeftCell="C94" activePane="bottomRight" state="frozen"/>
      <selection pane="topLeft" activeCell="F96" sqref="F96"/>
      <selection pane="topRight" activeCell="F96" sqref="F96"/>
      <selection pane="bottomLeft" activeCell="F96" sqref="F96"/>
      <selection pane="bottomRight" activeCell="F99" sqref="F99"/>
    </sheetView>
  </sheetViews>
  <sheetFormatPr defaultColWidth="9.00390625" defaultRowHeight="14.25"/>
  <cols>
    <col min="1" max="1" width="4.00390625" style="40" customWidth="1"/>
    <col min="2" max="2" width="18.875" style="40" customWidth="1"/>
    <col min="3" max="3" width="11.375" style="40" customWidth="1"/>
    <col min="4" max="4" width="5.125" style="73" customWidth="1"/>
    <col min="5" max="5" width="15.50390625" style="40" customWidth="1"/>
    <col min="6" max="6" width="19.25390625" style="40" customWidth="1"/>
    <col min="7" max="7" width="6.625" style="155" customWidth="1"/>
    <col min="8" max="8" width="8.125" style="155" customWidth="1"/>
    <col min="9" max="9" width="7.625" style="155" customWidth="1"/>
    <col min="10" max="10" width="7.25390625" style="155" customWidth="1"/>
    <col min="11" max="11" width="7.50390625" style="155" customWidth="1"/>
    <col min="12" max="12" width="9.125" style="40" customWidth="1"/>
    <col min="13" max="16384" width="9.00390625" style="40" customWidth="1"/>
  </cols>
  <sheetData>
    <row r="1" spans="1:12" ht="35.25" customHeight="1">
      <c r="A1" s="1" t="s">
        <v>815</v>
      </c>
      <c r="B1" s="1"/>
      <c r="C1" s="1"/>
      <c r="D1" s="1"/>
      <c r="E1" s="1"/>
      <c r="F1" s="1"/>
      <c r="G1" s="1"/>
      <c r="H1" s="1"/>
      <c r="I1" s="1"/>
      <c r="J1" s="1"/>
      <c r="K1" s="1"/>
      <c r="L1" s="1"/>
    </row>
    <row r="2" spans="1:12" ht="24.75" customHeight="1">
      <c r="A2" s="198" t="s">
        <v>1907</v>
      </c>
      <c r="B2" s="198" t="s">
        <v>1916</v>
      </c>
      <c r="C2" s="198" t="s">
        <v>3062</v>
      </c>
      <c r="D2" s="198" t="s">
        <v>1917</v>
      </c>
      <c r="E2" s="198" t="s">
        <v>1918</v>
      </c>
      <c r="F2" s="198" t="s">
        <v>1919</v>
      </c>
      <c r="G2" s="198" t="s">
        <v>816</v>
      </c>
      <c r="H2" s="198" t="s">
        <v>1912</v>
      </c>
      <c r="I2" s="198" t="s">
        <v>707</v>
      </c>
      <c r="J2" s="194" t="s">
        <v>817</v>
      </c>
      <c r="K2" s="194"/>
      <c r="L2" s="194" t="s">
        <v>1915</v>
      </c>
    </row>
    <row r="3" spans="1:12" ht="19.5" customHeight="1">
      <c r="A3" s="199"/>
      <c r="B3" s="199"/>
      <c r="C3" s="199"/>
      <c r="D3" s="199"/>
      <c r="E3" s="199"/>
      <c r="F3" s="199"/>
      <c r="G3" s="199"/>
      <c r="H3" s="199"/>
      <c r="I3" s="199"/>
      <c r="J3" s="7" t="s">
        <v>710</v>
      </c>
      <c r="K3" s="7" t="s">
        <v>711</v>
      </c>
      <c r="L3" s="194"/>
    </row>
    <row r="4" spans="1:12" s="127" customFormat="1" ht="26.25" customHeight="1">
      <c r="A4" s="195" t="s">
        <v>372</v>
      </c>
      <c r="B4" s="197"/>
      <c r="C4" s="134"/>
      <c r="D4" s="134"/>
      <c r="E4" s="134"/>
      <c r="F4" s="134"/>
      <c r="G4" s="139">
        <f>SUM(G5,G21,G50)</f>
        <v>57.488</v>
      </c>
      <c r="H4" s="139">
        <f>SUM(H5,H21,H50)</f>
        <v>2662.42</v>
      </c>
      <c r="I4" s="139">
        <f>SUM(I5,I21,I50)</f>
        <v>0</v>
      </c>
      <c r="J4" s="139">
        <f>SUM(J5,J21,J50)</f>
        <v>927.6576000000001</v>
      </c>
      <c r="K4" s="139">
        <f>SUM(K5,K21,K50)</f>
        <v>1476.1464</v>
      </c>
      <c r="L4" s="135"/>
    </row>
    <row r="5" spans="1:12" s="127" customFormat="1" ht="26.25" customHeight="1">
      <c r="A5" s="195" t="s">
        <v>1515</v>
      </c>
      <c r="B5" s="197"/>
      <c r="C5" s="134"/>
      <c r="D5" s="134"/>
      <c r="E5" s="134"/>
      <c r="F5" s="134"/>
      <c r="G5" s="139"/>
      <c r="H5" s="139">
        <f>SUM(H6,H10,H15)</f>
        <v>934.4</v>
      </c>
      <c r="I5" s="139"/>
      <c r="J5" s="139">
        <f>SUM(J6,J10,J15)</f>
        <v>377.06000000000006</v>
      </c>
      <c r="K5" s="139">
        <f>SUM(K6,K10,K15)</f>
        <v>557.3399999999999</v>
      </c>
      <c r="L5" s="135"/>
    </row>
    <row r="6" spans="1:12" s="37" customFormat="1" ht="26.25" customHeight="1">
      <c r="A6" s="211" t="s">
        <v>152</v>
      </c>
      <c r="B6" s="212"/>
      <c r="C6" s="213"/>
      <c r="D6" s="152"/>
      <c r="E6" s="152"/>
      <c r="F6" s="152"/>
      <c r="G6" s="90">
        <f>SUM(G7:G9)</f>
        <v>23.82</v>
      </c>
      <c r="H6" s="90">
        <f>SUM(H7:H9)</f>
        <v>638</v>
      </c>
      <c r="I6" s="90">
        <f>SUM(I7:I9)</f>
        <v>0</v>
      </c>
      <c r="J6" s="90">
        <f>SUM(J7:J9)</f>
        <v>255.20000000000002</v>
      </c>
      <c r="K6" s="90">
        <f>SUM(K7:K9)</f>
        <v>382.79999999999995</v>
      </c>
      <c r="L6" s="142"/>
    </row>
    <row r="7" spans="1:12" s="37" customFormat="1" ht="38.25" customHeight="1">
      <c r="A7" s="7">
        <v>1</v>
      </c>
      <c r="B7" s="7" t="s">
        <v>373</v>
      </c>
      <c r="C7" s="7" t="s">
        <v>374</v>
      </c>
      <c r="D7" s="7" t="s">
        <v>833</v>
      </c>
      <c r="E7" s="7" t="s">
        <v>375</v>
      </c>
      <c r="F7" s="7" t="s">
        <v>721</v>
      </c>
      <c r="G7" s="7">
        <v>13.67</v>
      </c>
      <c r="H7" s="7">
        <v>306</v>
      </c>
      <c r="I7" s="7"/>
      <c r="J7" s="7">
        <v>122.4</v>
      </c>
      <c r="K7" s="7">
        <v>183.6</v>
      </c>
      <c r="L7" s="7"/>
    </row>
    <row r="8" spans="1:12" s="37" customFormat="1" ht="33" customHeight="1">
      <c r="A8" s="7">
        <v>2</v>
      </c>
      <c r="B8" s="110" t="s">
        <v>376</v>
      </c>
      <c r="C8" s="110" t="s">
        <v>737</v>
      </c>
      <c r="D8" s="110" t="s">
        <v>2001</v>
      </c>
      <c r="E8" s="128" t="s">
        <v>377</v>
      </c>
      <c r="F8" s="128" t="s">
        <v>266</v>
      </c>
      <c r="G8" s="110">
        <v>5.05</v>
      </c>
      <c r="H8" s="110">
        <v>82</v>
      </c>
      <c r="I8" s="110"/>
      <c r="J8" s="110">
        <f>H8*0.4</f>
        <v>32.800000000000004</v>
      </c>
      <c r="K8" s="110">
        <f>H8*0.6</f>
        <v>49.199999999999996</v>
      </c>
      <c r="L8" s="7"/>
    </row>
    <row r="9" spans="1:12" s="37" customFormat="1" ht="30" customHeight="1">
      <c r="A9" s="7">
        <v>3</v>
      </c>
      <c r="B9" s="7" t="s">
        <v>378</v>
      </c>
      <c r="C9" s="7" t="s">
        <v>379</v>
      </c>
      <c r="D9" s="7" t="s">
        <v>469</v>
      </c>
      <c r="E9" s="7" t="s">
        <v>377</v>
      </c>
      <c r="F9" s="44" t="s">
        <v>380</v>
      </c>
      <c r="G9" s="7">
        <v>5.1</v>
      </c>
      <c r="H9" s="7">
        <v>250</v>
      </c>
      <c r="I9" s="7"/>
      <c r="J9" s="7">
        <f>H9*0.4</f>
        <v>100</v>
      </c>
      <c r="K9" s="7">
        <v>150</v>
      </c>
      <c r="L9" s="7"/>
    </row>
    <row r="10" spans="1:12" s="37" customFormat="1" ht="30" customHeight="1">
      <c r="A10" s="211" t="s">
        <v>151</v>
      </c>
      <c r="B10" s="212"/>
      <c r="C10" s="213"/>
      <c r="D10" s="7"/>
      <c r="E10" s="7"/>
      <c r="F10" s="44"/>
      <c r="G10" s="7">
        <f>SUM(G11:G14)</f>
        <v>8.984</v>
      </c>
      <c r="H10" s="7">
        <f>SUM(H11:H14)</f>
        <v>158</v>
      </c>
      <c r="I10" s="7">
        <f>SUM(I11:I14)</f>
        <v>0</v>
      </c>
      <c r="J10" s="7">
        <f>SUM(J11:J14)</f>
        <v>63.2</v>
      </c>
      <c r="K10" s="7">
        <f>SUM(K11:K14)</f>
        <v>94.8</v>
      </c>
      <c r="L10" s="7"/>
    </row>
    <row r="11" spans="1:12" s="37" customFormat="1" ht="32.25" customHeight="1">
      <c r="A11" s="7">
        <v>1</v>
      </c>
      <c r="B11" s="7" t="s">
        <v>381</v>
      </c>
      <c r="C11" s="7" t="s">
        <v>1402</v>
      </c>
      <c r="D11" s="7" t="s">
        <v>469</v>
      </c>
      <c r="E11" s="7" t="s">
        <v>382</v>
      </c>
      <c r="F11" s="7" t="s">
        <v>1574</v>
      </c>
      <c r="G11" s="7">
        <v>2.584</v>
      </c>
      <c r="H11" s="129">
        <v>27</v>
      </c>
      <c r="I11" s="28"/>
      <c r="J11" s="28">
        <f>H11*0.4</f>
        <v>10.8</v>
      </c>
      <c r="K11" s="28">
        <f>H11-J11</f>
        <v>16.2</v>
      </c>
      <c r="L11" s="7"/>
    </row>
    <row r="12" spans="1:12" s="37" customFormat="1" ht="32.25" customHeight="1">
      <c r="A12" s="7">
        <v>2</v>
      </c>
      <c r="B12" s="7" t="s">
        <v>383</v>
      </c>
      <c r="C12" s="7" t="s">
        <v>384</v>
      </c>
      <c r="D12" s="7" t="s">
        <v>469</v>
      </c>
      <c r="E12" s="7" t="s">
        <v>1573</v>
      </c>
      <c r="F12" s="7" t="s">
        <v>385</v>
      </c>
      <c r="G12" s="7">
        <v>2.2</v>
      </c>
      <c r="H12" s="129">
        <v>51</v>
      </c>
      <c r="I12" s="28"/>
      <c r="J12" s="28">
        <f>H12*0.4</f>
        <v>20.400000000000002</v>
      </c>
      <c r="K12" s="28">
        <f>H12-J12</f>
        <v>30.599999999999998</v>
      </c>
      <c r="L12" s="7"/>
    </row>
    <row r="13" spans="1:12" s="37" customFormat="1" ht="32.25" customHeight="1">
      <c r="A13" s="7">
        <v>3</v>
      </c>
      <c r="B13" s="7" t="s">
        <v>386</v>
      </c>
      <c r="C13" s="7" t="s">
        <v>892</v>
      </c>
      <c r="D13" s="7" t="s">
        <v>469</v>
      </c>
      <c r="E13" s="7" t="s">
        <v>382</v>
      </c>
      <c r="F13" s="7" t="s">
        <v>1574</v>
      </c>
      <c r="G13" s="7">
        <v>1.6</v>
      </c>
      <c r="H13" s="129">
        <v>26</v>
      </c>
      <c r="I13" s="28"/>
      <c r="J13" s="28">
        <f>H13*0.4</f>
        <v>10.4</v>
      </c>
      <c r="K13" s="28">
        <f>H13-J13</f>
        <v>15.6</v>
      </c>
      <c r="L13" s="7"/>
    </row>
    <row r="14" spans="1:12" s="37" customFormat="1" ht="31.5" customHeight="1">
      <c r="A14" s="7">
        <v>4</v>
      </c>
      <c r="B14" s="7" t="s">
        <v>1471</v>
      </c>
      <c r="C14" s="7" t="s">
        <v>1472</v>
      </c>
      <c r="D14" s="7" t="s">
        <v>833</v>
      </c>
      <c r="E14" s="7" t="s">
        <v>1473</v>
      </c>
      <c r="F14" s="7" t="s">
        <v>1474</v>
      </c>
      <c r="G14" s="7">
        <v>2.6</v>
      </c>
      <c r="H14" s="7">
        <v>54</v>
      </c>
      <c r="I14" s="7"/>
      <c r="J14" s="28">
        <f>H14*0.4</f>
        <v>21.6</v>
      </c>
      <c r="K14" s="28">
        <f>H14-J14</f>
        <v>32.4</v>
      </c>
      <c r="L14" s="7"/>
    </row>
    <row r="15" spans="1:12" s="37" customFormat="1" ht="31.5" customHeight="1">
      <c r="A15" s="211" t="s">
        <v>150</v>
      </c>
      <c r="B15" s="212"/>
      <c r="C15" s="213"/>
      <c r="D15" s="7"/>
      <c r="E15" s="7"/>
      <c r="F15" s="7"/>
      <c r="G15" s="7"/>
      <c r="H15" s="7">
        <f>SUM(H16:H20)</f>
        <v>138.4</v>
      </c>
      <c r="I15" s="7">
        <f>SUM(I16:I20)</f>
        <v>0</v>
      </c>
      <c r="J15" s="7">
        <f>SUM(J16:J20)</f>
        <v>58.660000000000004</v>
      </c>
      <c r="K15" s="7">
        <f>SUM(K16:K20)</f>
        <v>79.74</v>
      </c>
      <c r="L15" s="7"/>
    </row>
    <row r="16" spans="1:12" s="37" customFormat="1" ht="36.75" customHeight="1">
      <c r="A16" s="56">
        <v>1</v>
      </c>
      <c r="B16" s="7" t="s">
        <v>1682</v>
      </c>
      <c r="C16" s="56" t="s">
        <v>733</v>
      </c>
      <c r="D16" s="7" t="s">
        <v>469</v>
      </c>
      <c r="E16" s="7" t="s">
        <v>377</v>
      </c>
      <c r="F16" s="7" t="s">
        <v>1954</v>
      </c>
      <c r="G16" s="7" t="s">
        <v>425</v>
      </c>
      <c r="H16" s="7">
        <v>24.5</v>
      </c>
      <c r="I16" s="7"/>
      <c r="J16" s="7">
        <v>9.6</v>
      </c>
      <c r="K16" s="7">
        <v>14.9</v>
      </c>
      <c r="L16" s="7"/>
    </row>
    <row r="17" spans="1:12" s="37" customFormat="1" ht="36.75" customHeight="1">
      <c r="A17" s="7">
        <v>2</v>
      </c>
      <c r="B17" s="7" t="s">
        <v>1683</v>
      </c>
      <c r="C17" s="7" t="s">
        <v>3073</v>
      </c>
      <c r="D17" s="7" t="s">
        <v>1462</v>
      </c>
      <c r="E17" s="7" t="s">
        <v>377</v>
      </c>
      <c r="F17" s="7" t="s">
        <v>1955</v>
      </c>
      <c r="G17" s="7" t="s">
        <v>425</v>
      </c>
      <c r="H17" s="7">
        <v>70</v>
      </c>
      <c r="I17" s="7"/>
      <c r="J17" s="15">
        <f>H17*0.4</f>
        <v>28</v>
      </c>
      <c r="K17" s="15">
        <f>H17-J17</f>
        <v>42</v>
      </c>
      <c r="L17" s="7"/>
    </row>
    <row r="18" spans="1:12" s="37" customFormat="1" ht="36.75" customHeight="1">
      <c r="A18" s="7">
        <v>3</v>
      </c>
      <c r="B18" s="7" t="s">
        <v>1684</v>
      </c>
      <c r="C18" s="7" t="s">
        <v>3117</v>
      </c>
      <c r="D18" s="7" t="s">
        <v>1462</v>
      </c>
      <c r="E18" s="7" t="s">
        <v>377</v>
      </c>
      <c r="F18" s="7" t="s">
        <v>1956</v>
      </c>
      <c r="G18" s="7" t="s">
        <v>425</v>
      </c>
      <c r="H18" s="7">
        <v>4</v>
      </c>
      <c r="I18" s="7"/>
      <c r="J18" s="7">
        <v>2.16</v>
      </c>
      <c r="K18" s="7">
        <f>H18-J18</f>
        <v>1.8399999999999999</v>
      </c>
      <c r="L18" s="7"/>
    </row>
    <row r="19" spans="1:12" s="37" customFormat="1" ht="36.75" customHeight="1">
      <c r="A19" s="7">
        <v>4</v>
      </c>
      <c r="B19" s="7" t="s">
        <v>1685</v>
      </c>
      <c r="C19" s="7" t="s">
        <v>1545</v>
      </c>
      <c r="D19" s="7" t="s">
        <v>469</v>
      </c>
      <c r="E19" s="7" t="s">
        <v>377</v>
      </c>
      <c r="F19" s="7" t="s">
        <v>1954</v>
      </c>
      <c r="G19" s="7" t="s">
        <v>425</v>
      </c>
      <c r="H19" s="7">
        <v>15</v>
      </c>
      <c r="I19" s="7"/>
      <c r="J19" s="7">
        <v>9</v>
      </c>
      <c r="K19" s="7">
        <v>6</v>
      </c>
      <c r="L19" s="7"/>
    </row>
    <row r="20" spans="1:12" s="37" customFormat="1" ht="36.75" customHeight="1">
      <c r="A20" s="7">
        <v>5</v>
      </c>
      <c r="B20" s="7" t="s">
        <v>1686</v>
      </c>
      <c r="C20" s="7" t="s">
        <v>741</v>
      </c>
      <c r="D20" s="7" t="s">
        <v>469</v>
      </c>
      <c r="E20" s="7" t="s">
        <v>377</v>
      </c>
      <c r="F20" s="7" t="s">
        <v>1954</v>
      </c>
      <c r="G20" s="7" t="s">
        <v>425</v>
      </c>
      <c r="H20" s="7">
        <v>24.9</v>
      </c>
      <c r="I20" s="7"/>
      <c r="J20" s="7">
        <v>9.9</v>
      </c>
      <c r="K20" s="7">
        <v>15</v>
      </c>
      <c r="L20" s="7"/>
    </row>
    <row r="21" spans="1:12" s="37" customFormat="1" ht="36.75" customHeight="1">
      <c r="A21" s="195" t="s">
        <v>1957</v>
      </c>
      <c r="B21" s="197"/>
      <c r="C21" s="7"/>
      <c r="D21" s="7"/>
      <c r="E21" s="7"/>
      <c r="F21" s="7"/>
      <c r="G21" s="7">
        <f>G22+G30</f>
        <v>16.275</v>
      </c>
      <c r="H21" s="7">
        <f>H22+H30</f>
        <v>563.9000000000001</v>
      </c>
      <c r="I21" s="7">
        <f>I22+I30</f>
        <v>0</v>
      </c>
      <c r="J21" s="7">
        <f>J22+J30</f>
        <v>165.95960000000002</v>
      </c>
      <c r="K21" s="7">
        <f>K22+K30</f>
        <v>280.9394</v>
      </c>
      <c r="L21" s="7"/>
    </row>
    <row r="22" spans="1:12" s="37" customFormat="1" ht="36.75" customHeight="1">
      <c r="A22" s="211" t="s">
        <v>149</v>
      </c>
      <c r="B22" s="212"/>
      <c r="C22" s="213"/>
      <c r="D22" s="7"/>
      <c r="E22" s="7"/>
      <c r="F22" s="7"/>
      <c r="G22" s="7">
        <f>SUM(G23:G29)</f>
        <v>10.341</v>
      </c>
      <c r="H22" s="7">
        <f>SUM(H23:H29)</f>
        <v>367.17</v>
      </c>
      <c r="I22" s="7">
        <f>SUM(I23:I29)</f>
        <v>0</v>
      </c>
      <c r="J22" s="7">
        <f>SUM(J23:J29)</f>
        <v>102.80760000000002</v>
      </c>
      <c r="K22" s="7">
        <f>SUM(K23:K29)</f>
        <v>185.7114</v>
      </c>
      <c r="L22" s="7"/>
    </row>
    <row r="23" spans="1:12" s="37" customFormat="1" ht="32.25" customHeight="1">
      <c r="A23" s="7">
        <v>1</v>
      </c>
      <c r="B23" s="7" t="s">
        <v>1958</v>
      </c>
      <c r="C23" s="7" t="s">
        <v>2559</v>
      </c>
      <c r="D23" s="7" t="s">
        <v>2001</v>
      </c>
      <c r="E23" s="7" t="s">
        <v>377</v>
      </c>
      <c r="F23" s="7" t="s">
        <v>1959</v>
      </c>
      <c r="G23" s="7">
        <v>1.2</v>
      </c>
      <c r="H23" s="7">
        <v>38.27</v>
      </c>
      <c r="I23" s="7"/>
      <c r="J23" s="15">
        <f aca="true" t="shared" si="0" ref="J23:J29">H23*0.28</f>
        <v>10.715600000000002</v>
      </c>
      <c r="K23" s="15">
        <f>H23*0.42</f>
        <v>16.0734</v>
      </c>
      <c r="L23" s="7"/>
    </row>
    <row r="24" spans="1:12" s="37" customFormat="1" ht="32.25" customHeight="1">
      <c r="A24" s="7">
        <v>2</v>
      </c>
      <c r="B24" s="7" t="s">
        <v>1960</v>
      </c>
      <c r="C24" s="7" t="s">
        <v>1961</v>
      </c>
      <c r="D24" s="7" t="s">
        <v>833</v>
      </c>
      <c r="E24" s="7" t="s">
        <v>1962</v>
      </c>
      <c r="F24" s="7" t="s">
        <v>721</v>
      </c>
      <c r="G24" s="7">
        <v>1.79</v>
      </c>
      <c r="H24" s="7">
        <v>69.4</v>
      </c>
      <c r="I24" s="7"/>
      <c r="J24" s="15">
        <f t="shared" si="0"/>
        <v>19.432000000000002</v>
      </c>
      <c r="K24" s="15">
        <f>H24*0.42</f>
        <v>29.148</v>
      </c>
      <c r="L24" s="7"/>
    </row>
    <row r="25" spans="1:12" s="37" customFormat="1" ht="31.5" customHeight="1">
      <c r="A25" s="7">
        <v>3</v>
      </c>
      <c r="B25" s="7" t="s">
        <v>1963</v>
      </c>
      <c r="C25" s="7" t="s">
        <v>166</v>
      </c>
      <c r="D25" s="7" t="s">
        <v>833</v>
      </c>
      <c r="E25" s="7" t="s">
        <v>1473</v>
      </c>
      <c r="F25" s="7" t="s">
        <v>1474</v>
      </c>
      <c r="G25" s="7">
        <v>2</v>
      </c>
      <c r="H25" s="7">
        <v>64.2</v>
      </c>
      <c r="I25" s="7"/>
      <c r="J25" s="15">
        <f t="shared" si="0"/>
        <v>17.976000000000003</v>
      </c>
      <c r="K25" s="15">
        <f>H25*0.42</f>
        <v>26.964</v>
      </c>
      <c r="L25" s="7"/>
    </row>
    <row r="26" spans="1:12" s="37" customFormat="1" ht="31.5" customHeight="1">
      <c r="A26" s="7">
        <v>4</v>
      </c>
      <c r="B26" s="130" t="s">
        <v>2715</v>
      </c>
      <c r="C26" s="110" t="s">
        <v>737</v>
      </c>
      <c r="D26" s="110" t="s">
        <v>2001</v>
      </c>
      <c r="E26" s="128" t="s">
        <v>377</v>
      </c>
      <c r="F26" s="128" t="s">
        <v>1964</v>
      </c>
      <c r="G26" s="110">
        <v>1.346</v>
      </c>
      <c r="H26" s="110">
        <v>54.3</v>
      </c>
      <c r="I26" s="110"/>
      <c r="J26" s="15">
        <f t="shared" si="0"/>
        <v>15.204</v>
      </c>
      <c r="K26" s="15">
        <f>H26*0.42</f>
        <v>22.805999999999997</v>
      </c>
      <c r="L26" s="7"/>
    </row>
    <row r="27" spans="1:12" s="37" customFormat="1" ht="31.5" customHeight="1">
      <c r="A27" s="7">
        <v>5</v>
      </c>
      <c r="B27" s="7" t="s">
        <v>2714</v>
      </c>
      <c r="C27" s="7" t="s">
        <v>888</v>
      </c>
      <c r="D27" s="7" t="s">
        <v>1462</v>
      </c>
      <c r="E27" s="7" t="s">
        <v>1965</v>
      </c>
      <c r="F27" s="7" t="s">
        <v>1966</v>
      </c>
      <c r="G27" s="7">
        <v>1.805</v>
      </c>
      <c r="H27" s="7">
        <v>36</v>
      </c>
      <c r="I27" s="7"/>
      <c r="J27" s="15">
        <f t="shared" si="0"/>
        <v>10.080000000000002</v>
      </c>
      <c r="K27" s="15">
        <f>H27*0.42</f>
        <v>15.12</v>
      </c>
      <c r="L27" s="7"/>
    </row>
    <row r="28" spans="1:12" s="37" customFormat="1" ht="31.5" customHeight="1">
      <c r="A28" s="7">
        <v>6</v>
      </c>
      <c r="B28" s="7" t="s">
        <v>1967</v>
      </c>
      <c r="C28" s="7" t="s">
        <v>1876</v>
      </c>
      <c r="D28" s="7" t="s">
        <v>1968</v>
      </c>
      <c r="E28" s="7" t="s">
        <v>1969</v>
      </c>
      <c r="F28" s="7" t="s">
        <v>1795</v>
      </c>
      <c r="G28" s="7">
        <v>1</v>
      </c>
      <c r="H28" s="7">
        <v>28</v>
      </c>
      <c r="I28" s="7"/>
      <c r="J28" s="15">
        <f t="shared" si="0"/>
        <v>7.840000000000001</v>
      </c>
      <c r="K28" s="7">
        <f>H28-J28</f>
        <v>20.16</v>
      </c>
      <c r="L28" s="7"/>
    </row>
    <row r="29" spans="1:12" s="37" customFormat="1" ht="27.75" customHeight="1">
      <c r="A29" s="7">
        <v>7</v>
      </c>
      <c r="B29" s="7" t="s">
        <v>2713</v>
      </c>
      <c r="C29" s="7" t="s">
        <v>1970</v>
      </c>
      <c r="D29" s="7" t="s">
        <v>469</v>
      </c>
      <c r="E29" s="7" t="s">
        <v>377</v>
      </c>
      <c r="F29" s="44" t="s">
        <v>389</v>
      </c>
      <c r="G29" s="7">
        <v>1.2</v>
      </c>
      <c r="H29" s="7">
        <v>77</v>
      </c>
      <c r="I29" s="7"/>
      <c r="J29" s="15">
        <f t="shared" si="0"/>
        <v>21.560000000000002</v>
      </c>
      <c r="K29" s="7">
        <f>SUM(H29-J29)</f>
        <v>55.44</v>
      </c>
      <c r="L29" s="7"/>
    </row>
    <row r="30" spans="1:12" s="37" customFormat="1" ht="27.75" customHeight="1">
      <c r="A30" s="211" t="s">
        <v>146</v>
      </c>
      <c r="B30" s="212"/>
      <c r="C30" s="213"/>
      <c r="D30" s="7"/>
      <c r="E30" s="7"/>
      <c r="F30" s="44"/>
      <c r="G30" s="7">
        <f>SUM(G31:G49)</f>
        <v>5.934</v>
      </c>
      <c r="H30" s="7">
        <f>SUM(H31:H49)</f>
        <v>196.73000000000002</v>
      </c>
      <c r="I30" s="7">
        <f>SUM(I31:I49)</f>
        <v>0</v>
      </c>
      <c r="J30" s="7">
        <f>SUM(J31:J49)</f>
        <v>63.15200000000001</v>
      </c>
      <c r="K30" s="7">
        <f>SUM(K31:K49)</f>
        <v>95.22800000000001</v>
      </c>
      <c r="L30" s="7"/>
    </row>
    <row r="31" spans="1:12" s="37" customFormat="1" ht="27" customHeight="1">
      <c r="A31" s="7">
        <v>1</v>
      </c>
      <c r="B31" s="7" t="s">
        <v>390</v>
      </c>
      <c r="C31" s="7" t="s">
        <v>905</v>
      </c>
      <c r="D31" s="7" t="s">
        <v>2001</v>
      </c>
      <c r="E31" s="7" t="s">
        <v>377</v>
      </c>
      <c r="F31" s="7" t="s">
        <v>2514</v>
      </c>
      <c r="G31" s="7">
        <v>0.3</v>
      </c>
      <c r="H31" s="7">
        <v>6</v>
      </c>
      <c r="I31" s="7"/>
      <c r="J31" s="7">
        <v>3.6</v>
      </c>
      <c r="K31" s="7">
        <v>2.4</v>
      </c>
      <c r="L31" s="7"/>
    </row>
    <row r="32" spans="1:12" s="37" customFormat="1" ht="27" customHeight="1">
      <c r="A32" s="7">
        <v>2</v>
      </c>
      <c r="B32" s="7" t="s">
        <v>391</v>
      </c>
      <c r="C32" s="7" t="s">
        <v>911</v>
      </c>
      <c r="D32" s="7" t="s">
        <v>833</v>
      </c>
      <c r="E32" s="7" t="s">
        <v>377</v>
      </c>
      <c r="F32" s="7" t="s">
        <v>721</v>
      </c>
      <c r="G32" s="7">
        <v>0.32</v>
      </c>
      <c r="H32" s="7">
        <v>11</v>
      </c>
      <c r="I32" s="7"/>
      <c r="J32" s="15">
        <f aca="true" t="shared" si="1" ref="J32:J40">H32*0.4</f>
        <v>4.4</v>
      </c>
      <c r="K32" s="15">
        <f>H32-J32</f>
        <v>6.6</v>
      </c>
      <c r="L32" s="7"/>
    </row>
    <row r="33" spans="1:12" ht="30" customHeight="1">
      <c r="A33" s="7">
        <v>3</v>
      </c>
      <c r="B33" s="7" t="s">
        <v>392</v>
      </c>
      <c r="C33" s="7" t="s">
        <v>733</v>
      </c>
      <c r="D33" s="7" t="s">
        <v>469</v>
      </c>
      <c r="E33" s="7" t="s">
        <v>377</v>
      </c>
      <c r="F33" s="7" t="s">
        <v>393</v>
      </c>
      <c r="G33" s="7">
        <v>0.6</v>
      </c>
      <c r="H33" s="7">
        <v>5.6</v>
      </c>
      <c r="I33" s="7"/>
      <c r="J33" s="15">
        <f t="shared" si="1"/>
        <v>2.2399999999999998</v>
      </c>
      <c r="K33" s="15">
        <f>H33-J33</f>
        <v>3.36</v>
      </c>
      <c r="L33" s="7"/>
    </row>
    <row r="34" spans="1:12" ht="30" customHeight="1">
      <c r="A34" s="7">
        <v>4</v>
      </c>
      <c r="B34" s="7" t="s">
        <v>394</v>
      </c>
      <c r="C34" s="7" t="s">
        <v>733</v>
      </c>
      <c r="D34" s="7" t="s">
        <v>469</v>
      </c>
      <c r="E34" s="7" t="s">
        <v>377</v>
      </c>
      <c r="F34" s="7" t="s">
        <v>393</v>
      </c>
      <c r="G34" s="7">
        <v>0.32</v>
      </c>
      <c r="H34" s="7">
        <v>2.8</v>
      </c>
      <c r="I34" s="7"/>
      <c r="J34" s="15">
        <f t="shared" si="1"/>
        <v>1.1199999999999999</v>
      </c>
      <c r="K34" s="15">
        <f>H34-J34</f>
        <v>1.68</v>
      </c>
      <c r="L34" s="7"/>
    </row>
    <row r="35" spans="1:12" ht="30" customHeight="1">
      <c r="A35" s="7">
        <v>5</v>
      </c>
      <c r="B35" s="7" t="s">
        <v>395</v>
      </c>
      <c r="C35" s="7" t="s">
        <v>733</v>
      </c>
      <c r="D35" s="7" t="s">
        <v>469</v>
      </c>
      <c r="E35" s="7" t="s">
        <v>377</v>
      </c>
      <c r="F35" s="7" t="s">
        <v>393</v>
      </c>
      <c r="G35" s="7">
        <v>0.35</v>
      </c>
      <c r="H35" s="7">
        <v>4.2</v>
      </c>
      <c r="I35" s="7"/>
      <c r="J35" s="15">
        <f t="shared" si="1"/>
        <v>1.6800000000000002</v>
      </c>
      <c r="K35" s="15">
        <f>H35-J35</f>
        <v>2.52</v>
      </c>
      <c r="L35" s="7"/>
    </row>
    <row r="36" spans="1:12" s="37" customFormat="1" ht="36" customHeight="1">
      <c r="A36" s="7">
        <v>6</v>
      </c>
      <c r="B36" s="7" t="s">
        <v>48</v>
      </c>
      <c r="C36" s="7" t="s">
        <v>722</v>
      </c>
      <c r="D36" s="7" t="s">
        <v>833</v>
      </c>
      <c r="E36" s="7"/>
      <c r="F36" s="7" t="s">
        <v>721</v>
      </c>
      <c r="G36" s="7">
        <v>0.35</v>
      </c>
      <c r="H36" s="7">
        <v>3</v>
      </c>
      <c r="I36" s="7"/>
      <c r="J36" s="15">
        <f t="shared" si="1"/>
        <v>1.2000000000000002</v>
      </c>
      <c r="K36" s="7">
        <f>H36*0.6</f>
        <v>1.7999999999999998</v>
      </c>
      <c r="L36" s="7"/>
    </row>
    <row r="37" spans="1:12" s="37" customFormat="1" ht="36" customHeight="1">
      <c r="A37" s="7">
        <v>7</v>
      </c>
      <c r="B37" s="7" t="s">
        <v>49</v>
      </c>
      <c r="C37" s="7" t="s">
        <v>906</v>
      </c>
      <c r="D37" s="7" t="s">
        <v>833</v>
      </c>
      <c r="E37" s="7"/>
      <c r="F37" s="7" t="s">
        <v>721</v>
      </c>
      <c r="G37" s="7">
        <v>0.3</v>
      </c>
      <c r="H37" s="7">
        <v>2.8</v>
      </c>
      <c r="I37" s="7"/>
      <c r="J37" s="7">
        <f t="shared" si="1"/>
        <v>1.1199999999999999</v>
      </c>
      <c r="K37" s="7">
        <f>H37*0.6</f>
        <v>1.68</v>
      </c>
      <c r="L37" s="7"/>
    </row>
    <row r="38" spans="1:12" s="37" customFormat="1" ht="36" customHeight="1">
      <c r="A38" s="7">
        <v>8</v>
      </c>
      <c r="B38" s="7" t="s">
        <v>50</v>
      </c>
      <c r="C38" s="7" t="s">
        <v>724</v>
      </c>
      <c r="D38" s="7" t="s">
        <v>833</v>
      </c>
      <c r="E38" s="7"/>
      <c r="F38" s="7" t="s">
        <v>721</v>
      </c>
      <c r="G38" s="7">
        <v>0.3</v>
      </c>
      <c r="H38" s="7">
        <v>2.1</v>
      </c>
      <c r="I38" s="7"/>
      <c r="J38" s="7">
        <f t="shared" si="1"/>
        <v>0.8400000000000001</v>
      </c>
      <c r="K38" s="7">
        <f>H38*0.6</f>
        <v>1.26</v>
      </c>
      <c r="L38" s="7"/>
    </row>
    <row r="39" spans="1:12" s="37" customFormat="1" ht="36" customHeight="1">
      <c r="A39" s="7">
        <v>9</v>
      </c>
      <c r="B39" s="7" t="s">
        <v>51</v>
      </c>
      <c r="C39" s="7" t="s">
        <v>912</v>
      </c>
      <c r="D39" s="7" t="s">
        <v>833</v>
      </c>
      <c r="E39" s="7"/>
      <c r="F39" s="7" t="s">
        <v>721</v>
      </c>
      <c r="G39" s="7">
        <v>0.31</v>
      </c>
      <c r="H39" s="7">
        <v>2.75</v>
      </c>
      <c r="I39" s="7"/>
      <c r="J39" s="7">
        <f t="shared" si="1"/>
        <v>1.1</v>
      </c>
      <c r="K39" s="7">
        <f>H39*0.6</f>
        <v>1.65</v>
      </c>
      <c r="L39" s="7"/>
    </row>
    <row r="40" spans="1:12" s="37" customFormat="1" ht="36" customHeight="1">
      <c r="A40" s="7">
        <v>10</v>
      </c>
      <c r="B40" s="7" t="s">
        <v>52</v>
      </c>
      <c r="C40" s="7" t="s">
        <v>831</v>
      </c>
      <c r="D40" s="7" t="s">
        <v>833</v>
      </c>
      <c r="E40" s="7"/>
      <c r="F40" s="7" t="s">
        <v>721</v>
      </c>
      <c r="G40" s="7">
        <v>0.25</v>
      </c>
      <c r="H40" s="7">
        <v>2.75</v>
      </c>
      <c r="I40" s="7"/>
      <c r="J40" s="7">
        <f t="shared" si="1"/>
        <v>1.1</v>
      </c>
      <c r="K40" s="7">
        <f>H40*0.6</f>
        <v>1.65</v>
      </c>
      <c r="L40" s="7"/>
    </row>
    <row r="41" spans="1:12" s="37" customFormat="1" ht="27" customHeight="1">
      <c r="A41" s="7">
        <v>11</v>
      </c>
      <c r="B41" s="7" t="s">
        <v>396</v>
      </c>
      <c r="C41" s="7" t="s">
        <v>397</v>
      </c>
      <c r="D41" s="7" t="s">
        <v>1441</v>
      </c>
      <c r="E41" s="7" t="s">
        <v>377</v>
      </c>
      <c r="F41" s="7" t="s">
        <v>2641</v>
      </c>
      <c r="G41" s="7" t="s">
        <v>2642</v>
      </c>
      <c r="H41" s="7">
        <v>6</v>
      </c>
      <c r="I41" s="7"/>
      <c r="J41" s="7">
        <v>2.4</v>
      </c>
      <c r="K41" s="7">
        <v>3.6</v>
      </c>
      <c r="L41" s="7"/>
    </row>
    <row r="42" spans="1:12" s="37" customFormat="1" ht="27" customHeight="1">
      <c r="A42" s="7">
        <v>12</v>
      </c>
      <c r="B42" s="7" t="s">
        <v>1606</v>
      </c>
      <c r="C42" s="7" t="s">
        <v>1607</v>
      </c>
      <c r="D42" s="7" t="s">
        <v>1441</v>
      </c>
      <c r="E42" s="7" t="s">
        <v>377</v>
      </c>
      <c r="F42" s="7" t="s">
        <v>1955</v>
      </c>
      <c r="G42" s="7" t="s">
        <v>2642</v>
      </c>
      <c r="H42" s="7">
        <v>6.35</v>
      </c>
      <c r="I42" s="7"/>
      <c r="J42" s="7">
        <v>1.6</v>
      </c>
      <c r="K42" s="7">
        <v>2.4</v>
      </c>
      <c r="L42" s="7"/>
    </row>
    <row r="43" spans="1:12" s="37" customFormat="1" ht="30" customHeight="1">
      <c r="A43" s="7">
        <v>13</v>
      </c>
      <c r="B43" s="7" t="s">
        <v>1608</v>
      </c>
      <c r="C43" s="7" t="s">
        <v>2583</v>
      </c>
      <c r="D43" s="7" t="s">
        <v>1462</v>
      </c>
      <c r="E43" s="7" t="s">
        <v>377</v>
      </c>
      <c r="F43" s="7" t="s">
        <v>1609</v>
      </c>
      <c r="G43" s="7">
        <v>0.085</v>
      </c>
      <c r="H43" s="7">
        <v>3.1</v>
      </c>
      <c r="I43" s="7"/>
      <c r="J43" s="7">
        <v>1</v>
      </c>
      <c r="K43" s="7">
        <v>2.1</v>
      </c>
      <c r="L43" s="7"/>
    </row>
    <row r="44" spans="1:12" s="37" customFormat="1" ht="30" customHeight="1">
      <c r="A44" s="7">
        <v>14</v>
      </c>
      <c r="B44" s="7" t="s">
        <v>1610</v>
      </c>
      <c r="C44" s="7" t="s">
        <v>1611</v>
      </c>
      <c r="D44" s="7" t="s">
        <v>1462</v>
      </c>
      <c r="E44" s="7" t="s">
        <v>377</v>
      </c>
      <c r="F44" s="7" t="s">
        <v>1612</v>
      </c>
      <c r="G44" s="7">
        <v>0.096</v>
      </c>
      <c r="H44" s="7">
        <v>3.2</v>
      </c>
      <c r="I44" s="7"/>
      <c r="J44" s="7">
        <v>1</v>
      </c>
      <c r="K44" s="7">
        <v>2.2</v>
      </c>
      <c r="L44" s="7"/>
    </row>
    <row r="45" spans="1:12" s="37" customFormat="1" ht="30" customHeight="1">
      <c r="A45" s="7">
        <v>15</v>
      </c>
      <c r="B45" s="7" t="s">
        <v>1613</v>
      </c>
      <c r="C45" s="7" t="s">
        <v>1404</v>
      </c>
      <c r="D45" s="7" t="s">
        <v>1462</v>
      </c>
      <c r="E45" s="7" t="s">
        <v>377</v>
      </c>
      <c r="F45" s="7" t="s">
        <v>1614</v>
      </c>
      <c r="G45" s="7">
        <v>0.178</v>
      </c>
      <c r="H45" s="7">
        <v>3.2</v>
      </c>
      <c r="I45" s="83"/>
      <c r="J45" s="83"/>
      <c r="K45" s="7">
        <v>2.2</v>
      </c>
      <c r="L45" s="7"/>
    </row>
    <row r="46" spans="1:12" s="37" customFormat="1" ht="27.75" customHeight="1">
      <c r="A46" s="7">
        <v>16</v>
      </c>
      <c r="B46" s="110" t="s">
        <v>1615</v>
      </c>
      <c r="C46" s="110" t="s">
        <v>1616</v>
      </c>
      <c r="D46" s="110" t="s">
        <v>1441</v>
      </c>
      <c r="E46" s="7" t="s">
        <v>377</v>
      </c>
      <c r="F46" s="110" t="s">
        <v>190</v>
      </c>
      <c r="G46" s="110">
        <v>0.025</v>
      </c>
      <c r="H46" s="131">
        <v>10</v>
      </c>
      <c r="I46" s="110"/>
      <c r="J46" s="110">
        <v>2.8</v>
      </c>
      <c r="K46" s="131">
        <v>4.2</v>
      </c>
      <c r="L46" s="110"/>
    </row>
    <row r="47" spans="1:12" s="37" customFormat="1" ht="29.25" customHeight="1">
      <c r="A47" s="7">
        <v>17</v>
      </c>
      <c r="B47" s="7" t="s">
        <v>1617</v>
      </c>
      <c r="C47" s="7" t="s">
        <v>1618</v>
      </c>
      <c r="D47" s="7" t="s">
        <v>1462</v>
      </c>
      <c r="E47" s="7" t="s">
        <v>377</v>
      </c>
      <c r="F47" s="7" t="s">
        <v>1619</v>
      </c>
      <c r="G47" s="7">
        <v>0.95</v>
      </c>
      <c r="H47" s="7">
        <v>30</v>
      </c>
      <c r="I47" s="7"/>
      <c r="J47" s="7">
        <v>12</v>
      </c>
      <c r="K47" s="7">
        <v>18</v>
      </c>
      <c r="L47" s="7"/>
    </row>
    <row r="48" spans="1:12" s="37" customFormat="1" ht="27" customHeight="1">
      <c r="A48" s="7">
        <v>18</v>
      </c>
      <c r="B48" s="7" t="s">
        <v>1620</v>
      </c>
      <c r="C48" s="7" t="s">
        <v>1621</v>
      </c>
      <c r="D48" s="7" t="s">
        <v>1462</v>
      </c>
      <c r="E48" s="7" t="s">
        <v>377</v>
      </c>
      <c r="F48" s="7" t="s">
        <v>1906</v>
      </c>
      <c r="G48" s="7">
        <v>0.8</v>
      </c>
      <c r="H48" s="7">
        <v>80</v>
      </c>
      <c r="I48" s="7"/>
      <c r="J48" s="7">
        <v>19.2</v>
      </c>
      <c r="K48" s="7">
        <v>28.8</v>
      </c>
      <c r="L48" s="7"/>
    </row>
    <row r="49" spans="1:12" s="37" customFormat="1" ht="31.5" customHeight="1">
      <c r="A49" s="7">
        <v>19</v>
      </c>
      <c r="B49" s="7" t="s">
        <v>1622</v>
      </c>
      <c r="C49" s="7" t="s">
        <v>1970</v>
      </c>
      <c r="D49" s="7" t="s">
        <v>469</v>
      </c>
      <c r="E49" s="7" t="s">
        <v>377</v>
      </c>
      <c r="F49" s="7" t="s">
        <v>1623</v>
      </c>
      <c r="G49" s="7">
        <v>0.4</v>
      </c>
      <c r="H49" s="7">
        <v>11.88</v>
      </c>
      <c r="I49" s="7"/>
      <c r="J49" s="15">
        <f>H49*0.4</f>
        <v>4.752000000000001</v>
      </c>
      <c r="K49" s="15">
        <f>H49*0.6</f>
        <v>7.128</v>
      </c>
      <c r="L49" s="7"/>
    </row>
    <row r="50" spans="1:12" s="127" customFormat="1" ht="31.5" customHeight="1">
      <c r="A50" s="195" t="s">
        <v>2356</v>
      </c>
      <c r="B50" s="197"/>
      <c r="C50" s="109"/>
      <c r="D50" s="109"/>
      <c r="E50" s="109"/>
      <c r="F50" s="109"/>
      <c r="G50" s="109">
        <f>SUM(G51,G61)</f>
        <v>41.213</v>
      </c>
      <c r="H50" s="109">
        <f>SUM(H51,H61)</f>
        <v>1164.12</v>
      </c>
      <c r="I50" s="109">
        <f>SUM(I51,I61)</f>
        <v>0</v>
      </c>
      <c r="J50" s="109">
        <f>SUM(J51,J61)</f>
        <v>384.63800000000003</v>
      </c>
      <c r="K50" s="109">
        <f>SUM(K51,K61)</f>
        <v>637.8670000000001</v>
      </c>
      <c r="L50" s="109"/>
    </row>
    <row r="51" spans="1:12" s="37" customFormat="1" ht="31.5" customHeight="1">
      <c r="A51" s="211" t="s">
        <v>147</v>
      </c>
      <c r="B51" s="212"/>
      <c r="C51" s="213"/>
      <c r="D51" s="7"/>
      <c r="E51" s="7"/>
      <c r="F51" s="7"/>
      <c r="G51" s="7">
        <f>SUM(G52:G60)</f>
        <v>12.220999999999998</v>
      </c>
      <c r="H51" s="7">
        <f>SUM(H52:H60)</f>
        <v>472.05</v>
      </c>
      <c r="I51" s="7">
        <f>SUM(I52:I60)</f>
        <v>0</v>
      </c>
      <c r="J51" s="7">
        <f>SUM(J52:J60)</f>
        <v>132.17400000000004</v>
      </c>
      <c r="K51" s="7">
        <f>SUM(K52:K60)</f>
        <v>198.26099999999997</v>
      </c>
      <c r="L51" s="7"/>
    </row>
    <row r="52" spans="1:12" ht="32.25" customHeight="1">
      <c r="A52" s="7">
        <v>1</v>
      </c>
      <c r="B52" s="7" t="s">
        <v>2716</v>
      </c>
      <c r="C52" s="142" t="s">
        <v>2357</v>
      </c>
      <c r="D52" s="7" t="s">
        <v>833</v>
      </c>
      <c r="E52" s="142" t="s">
        <v>2358</v>
      </c>
      <c r="F52" s="150" t="s">
        <v>2359</v>
      </c>
      <c r="G52" s="7">
        <v>1.31</v>
      </c>
      <c r="H52" s="7">
        <v>47.7</v>
      </c>
      <c r="I52" s="7"/>
      <c r="J52" s="15">
        <f>H52*0.28</f>
        <v>13.356000000000002</v>
      </c>
      <c r="K52" s="15">
        <f>H52*0.42</f>
        <v>20.034</v>
      </c>
      <c r="L52" s="7"/>
    </row>
    <row r="53" spans="1:12" s="37" customFormat="1" ht="32.25" customHeight="1">
      <c r="A53" s="7">
        <v>2</v>
      </c>
      <c r="B53" s="7" t="s">
        <v>2360</v>
      </c>
      <c r="C53" s="7" t="s">
        <v>2361</v>
      </c>
      <c r="D53" s="7" t="s">
        <v>833</v>
      </c>
      <c r="E53" s="7" t="s">
        <v>2362</v>
      </c>
      <c r="F53" s="7" t="s">
        <v>721</v>
      </c>
      <c r="G53" s="7">
        <v>1.83</v>
      </c>
      <c r="H53" s="7">
        <v>72</v>
      </c>
      <c r="I53" s="7"/>
      <c r="J53" s="15">
        <f aca="true" t="shared" si="2" ref="J53:J60">H53*0.28</f>
        <v>20.160000000000004</v>
      </c>
      <c r="K53" s="15">
        <f aca="true" t="shared" si="3" ref="K53:K60">H53*0.42</f>
        <v>30.24</v>
      </c>
      <c r="L53" s="7"/>
    </row>
    <row r="54" spans="1:12" s="37" customFormat="1" ht="32.25" customHeight="1">
      <c r="A54" s="7">
        <v>3</v>
      </c>
      <c r="B54" s="7" t="s">
        <v>2363</v>
      </c>
      <c r="C54" s="7" t="s">
        <v>2364</v>
      </c>
      <c r="D54" s="7" t="s">
        <v>833</v>
      </c>
      <c r="E54" s="7" t="s">
        <v>2365</v>
      </c>
      <c r="F54" s="7" t="s">
        <v>721</v>
      </c>
      <c r="G54" s="7">
        <v>1.55</v>
      </c>
      <c r="H54" s="7">
        <v>67</v>
      </c>
      <c r="I54" s="7"/>
      <c r="J54" s="15">
        <f t="shared" si="2"/>
        <v>18.76</v>
      </c>
      <c r="K54" s="15">
        <f t="shared" si="3"/>
        <v>28.14</v>
      </c>
      <c r="L54" s="7"/>
    </row>
    <row r="55" spans="1:12" s="37" customFormat="1" ht="32.25" customHeight="1">
      <c r="A55" s="7">
        <v>4</v>
      </c>
      <c r="B55" s="7" t="s">
        <v>2366</v>
      </c>
      <c r="C55" s="7" t="s">
        <v>2367</v>
      </c>
      <c r="D55" s="7" t="s">
        <v>833</v>
      </c>
      <c r="E55" s="7" t="s">
        <v>2368</v>
      </c>
      <c r="F55" s="7" t="s">
        <v>721</v>
      </c>
      <c r="G55" s="7">
        <v>1.75</v>
      </c>
      <c r="H55" s="7">
        <v>77</v>
      </c>
      <c r="I55" s="7"/>
      <c r="J55" s="15">
        <f t="shared" si="2"/>
        <v>21.560000000000002</v>
      </c>
      <c r="K55" s="15">
        <f t="shared" si="3"/>
        <v>32.339999999999996</v>
      </c>
      <c r="L55" s="7"/>
    </row>
    <row r="56" spans="1:12" s="37" customFormat="1" ht="36" customHeight="1">
      <c r="A56" s="7">
        <v>5</v>
      </c>
      <c r="B56" s="7" t="s">
        <v>2711</v>
      </c>
      <c r="C56" s="7" t="s">
        <v>925</v>
      </c>
      <c r="D56" s="7" t="s">
        <v>469</v>
      </c>
      <c r="E56" s="7" t="s">
        <v>1573</v>
      </c>
      <c r="F56" s="7" t="s">
        <v>1574</v>
      </c>
      <c r="G56" s="7">
        <v>1.23</v>
      </c>
      <c r="H56" s="28">
        <v>32</v>
      </c>
      <c r="I56" s="28"/>
      <c r="J56" s="15">
        <f t="shared" si="2"/>
        <v>8.96</v>
      </c>
      <c r="K56" s="15">
        <f t="shared" si="3"/>
        <v>13.44</v>
      </c>
      <c r="L56" s="7"/>
    </row>
    <row r="57" spans="1:12" s="37" customFormat="1" ht="31.5" customHeight="1">
      <c r="A57" s="7">
        <v>6</v>
      </c>
      <c r="B57" s="110" t="s">
        <v>2710</v>
      </c>
      <c r="C57" s="110" t="s">
        <v>737</v>
      </c>
      <c r="D57" s="110" t="s">
        <v>2001</v>
      </c>
      <c r="E57" s="128" t="s">
        <v>377</v>
      </c>
      <c r="F57" s="128" t="s">
        <v>266</v>
      </c>
      <c r="G57" s="110">
        <v>1.011</v>
      </c>
      <c r="H57" s="110">
        <v>40</v>
      </c>
      <c r="I57" s="110"/>
      <c r="J57" s="15">
        <f t="shared" si="2"/>
        <v>11.200000000000001</v>
      </c>
      <c r="K57" s="15">
        <f t="shared" si="3"/>
        <v>16.8</v>
      </c>
      <c r="L57" s="7"/>
    </row>
    <row r="58" spans="1:12" s="37" customFormat="1" ht="31.5" customHeight="1">
      <c r="A58" s="7">
        <v>7</v>
      </c>
      <c r="B58" s="7" t="s">
        <v>2708</v>
      </c>
      <c r="C58" s="7" t="s">
        <v>1876</v>
      </c>
      <c r="D58" s="44" t="s">
        <v>1413</v>
      </c>
      <c r="E58" s="7" t="s">
        <v>1794</v>
      </c>
      <c r="F58" s="7" t="s">
        <v>2369</v>
      </c>
      <c r="G58" s="7">
        <v>1.35</v>
      </c>
      <c r="H58" s="7">
        <v>24.73</v>
      </c>
      <c r="I58" s="7"/>
      <c r="J58" s="15">
        <f t="shared" si="2"/>
        <v>6.924400000000001</v>
      </c>
      <c r="K58" s="15">
        <f t="shared" si="3"/>
        <v>10.3866</v>
      </c>
      <c r="L58" s="7"/>
    </row>
    <row r="59" spans="1:12" ht="31.5" customHeight="1">
      <c r="A59" s="7">
        <v>8</v>
      </c>
      <c r="B59" s="44" t="s">
        <v>53</v>
      </c>
      <c r="C59" s="7" t="s">
        <v>1876</v>
      </c>
      <c r="D59" s="44" t="s">
        <v>1413</v>
      </c>
      <c r="E59" s="7" t="s">
        <v>1794</v>
      </c>
      <c r="F59" s="7" t="s">
        <v>1795</v>
      </c>
      <c r="G59" s="7">
        <v>1.09</v>
      </c>
      <c r="H59" s="7">
        <v>19.62</v>
      </c>
      <c r="I59" s="7"/>
      <c r="J59" s="15">
        <f t="shared" si="2"/>
        <v>5.493600000000001</v>
      </c>
      <c r="K59" s="15">
        <f t="shared" si="3"/>
        <v>8.2404</v>
      </c>
      <c r="L59" s="48"/>
    </row>
    <row r="60" spans="1:12" s="37" customFormat="1" ht="36.75" customHeight="1">
      <c r="A60" s="7">
        <v>9</v>
      </c>
      <c r="B60" s="7" t="s">
        <v>2709</v>
      </c>
      <c r="C60" s="7" t="s">
        <v>345</v>
      </c>
      <c r="D60" s="7" t="s">
        <v>469</v>
      </c>
      <c r="E60" s="7" t="s">
        <v>377</v>
      </c>
      <c r="F60" s="7" t="s">
        <v>2370</v>
      </c>
      <c r="G60" s="7">
        <v>1.1</v>
      </c>
      <c r="H60" s="7">
        <v>92</v>
      </c>
      <c r="I60" s="7"/>
      <c r="J60" s="15">
        <f t="shared" si="2"/>
        <v>25.76</v>
      </c>
      <c r="K60" s="15">
        <f t="shared" si="3"/>
        <v>38.64</v>
      </c>
      <c r="L60" s="7"/>
    </row>
    <row r="61" spans="1:12" s="37" customFormat="1" ht="36.75" customHeight="1">
      <c r="A61" s="211" t="s">
        <v>148</v>
      </c>
      <c r="B61" s="212"/>
      <c r="C61" s="213"/>
      <c r="D61" s="7"/>
      <c r="E61" s="7"/>
      <c r="F61" s="7"/>
      <c r="G61" s="7">
        <f>SUM(G62:G120)</f>
        <v>28.992</v>
      </c>
      <c r="H61" s="7">
        <f>SUM(H62:H120)</f>
        <v>692.0699999999999</v>
      </c>
      <c r="I61" s="7">
        <f>SUM(I74:I120)</f>
        <v>0</v>
      </c>
      <c r="J61" s="15">
        <f>SUM(J62:J120)</f>
        <v>252.46399999999997</v>
      </c>
      <c r="K61" s="15">
        <f>SUM(K62:K120)</f>
        <v>439.6060000000001</v>
      </c>
      <c r="L61" s="7"/>
    </row>
    <row r="62" spans="1:12" s="37" customFormat="1" ht="32.25" customHeight="1">
      <c r="A62" s="7">
        <v>1</v>
      </c>
      <c r="B62" s="7" t="s">
        <v>2376</v>
      </c>
      <c r="C62" s="7" t="s">
        <v>2377</v>
      </c>
      <c r="D62" s="7" t="s">
        <v>469</v>
      </c>
      <c r="E62" s="7" t="s">
        <v>377</v>
      </c>
      <c r="F62" s="7" t="s">
        <v>2378</v>
      </c>
      <c r="G62" s="7">
        <v>3.6</v>
      </c>
      <c r="H62" s="7">
        <v>50</v>
      </c>
      <c r="I62" s="7"/>
      <c r="J62" s="15">
        <f>H62*0.4</f>
        <v>20</v>
      </c>
      <c r="K62" s="15">
        <f>H62-J62</f>
        <v>30</v>
      </c>
      <c r="L62" s="7"/>
    </row>
    <row r="63" spans="1:12" s="37" customFormat="1" ht="30" customHeight="1">
      <c r="A63" s="7">
        <v>2</v>
      </c>
      <c r="B63" s="7" t="s">
        <v>2379</v>
      </c>
      <c r="C63" s="7" t="s">
        <v>2380</v>
      </c>
      <c r="D63" s="7" t="s">
        <v>744</v>
      </c>
      <c r="E63" s="7" t="s">
        <v>377</v>
      </c>
      <c r="F63" s="7" t="s">
        <v>2381</v>
      </c>
      <c r="G63" s="7">
        <v>0.5</v>
      </c>
      <c r="H63" s="7">
        <v>10</v>
      </c>
      <c r="I63" s="7"/>
      <c r="J63" s="7">
        <v>2</v>
      </c>
      <c r="K63" s="7">
        <v>8</v>
      </c>
      <c r="L63" s="7"/>
    </row>
    <row r="64" spans="1:12" s="37" customFormat="1" ht="30" customHeight="1">
      <c r="A64" s="7">
        <v>3</v>
      </c>
      <c r="B64" s="44" t="s">
        <v>2382</v>
      </c>
      <c r="C64" s="7" t="s">
        <v>2380</v>
      </c>
      <c r="D64" s="7" t="s">
        <v>744</v>
      </c>
      <c r="E64" s="7" t="s">
        <v>377</v>
      </c>
      <c r="F64" s="7" t="s">
        <v>2381</v>
      </c>
      <c r="G64" s="7">
        <v>0.2</v>
      </c>
      <c r="H64" s="7">
        <v>6</v>
      </c>
      <c r="I64" s="7"/>
      <c r="J64" s="7">
        <v>1</v>
      </c>
      <c r="K64" s="7">
        <v>5</v>
      </c>
      <c r="L64" s="7"/>
    </row>
    <row r="65" spans="1:12" s="37" customFormat="1" ht="30" customHeight="1">
      <c r="A65" s="7">
        <v>4</v>
      </c>
      <c r="B65" s="7" t="s">
        <v>2383</v>
      </c>
      <c r="C65" s="7" t="s">
        <v>2559</v>
      </c>
      <c r="D65" s="7" t="s">
        <v>469</v>
      </c>
      <c r="E65" s="7" t="s">
        <v>377</v>
      </c>
      <c r="F65" s="7" t="s">
        <v>1392</v>
      </c>
      <c r="G65" s="7">
        <v>0.21</v>
      </c>
      <c r="H65" s="7">
        <v>5.69</v>
      </c>
      <c r="I65" s="7"/>
      <c r="J65" s="15">
        <f aca="true" t="shared" si="4" ref="J65:J73">H65*0.4</f>
        <v>2.2760000000000002</v>
      </c>
      <c r="K65" s="15">
        <f aca="true" t="shared" si="5" ref="K65:K73">H65-J65</f>
        <v>3.414</v>
      </c>
      <c r="L65" s="7"/>
    </row>
    <row r="66" spans="1:12" s="37" customFormat="1" ht="30" customHeight="1">
      <c r="A66" s="7">
        <v>5</v>
      </c>
      <c r="B66" s="7" t="s">
        <v>2384</v>
      </c>
      <c r="C66" s="7" t="s">
        <v>2559</v>
      </c>
      <c r="D66" s="7" t="s">
        <v>2001</v>
      </c>
      <c r="E66" s="7" t="s">
        <v>377</v>
      </c>
      <c r="F66" s="7" t="s">
        <v>1392</v>
      </c>
      <c r="G66" s="7">
        <v>0.18</v>
      </c>
      <c r="H66" s="7">
        <v>4.87</v>
      </c>
      <c r="I66" s="7"/>
      <c r="J66" s="15">
        <f t="shared" si="4"/>
        <v>1.9480000000000002</v>
      </c>
      <c r="K66" s="15">
        <f t="shared" si="5"/>
        <v>2.9219999999999997</v>
      </c>
      <c r="L66" s="7"/>
    </row>
    <row r="67" spans="1:12" s="37" customFormat="1" ht="30" customHeight="1">
      <c r="A67" s="7">
        <v>6</v>
      </c>
      <c r="B67" s="7" t="s">
        <v>2385</v>
      </c>
      <c r="C67" s="7" t="s">
        <v>288</v>
      </c>
      <c r="D67" s="7" t="s">
        <v>2001</v>
      </c>
      <c r="E67" s="7" t="s">
        <v>377</v>
      </c>
      <c r="F67" s="7" t="s">
        <v>1392</v>
      </c>
      <c r="G67" s="7">
        <v>0.15</v>
      </c>
      <c r="H67" s="7">
        <v>4.67</v>
      </c>
      <c r="I67" s="7"/>
      <c r="J67" s="15">
        <f t="shared" si="4"/>
        <v>1.868</v>
      </c>
      <c r="K67" s="15">
        <f t="shared" si="5"/>
        <v>2.8019999999999996</v>
      </c>
      <c r="L67" s="7"/>
    </row>
    <row r="68" spans="1:12" s="37" customFormat="1" ht="30" customHeight="1">
      <c r="A68" s="7">
        <v>7</v>
      </c>
      <c r="B68" s="7" t="s">
        <v>2386</v>
      </c>
      <c r="C68" s="7" t="s">
        <v>288</v>
      </c>
      <c r="D68" s="7" t="s">
        <v>2001</v>
      </c>
      <c r="E68" s="7" t="s">
        <v>377</v>
      </c>
      <c r="F68" s="7" t="s">
        <v>1392</v>
      </c>
      <c r="G68" s="7">
        <v>0.22</v>
      </c>
      <c r="H68" s="7">
        <v>6.01</v>
      </c>
      <c r="I68" s="7"/>
      <c r="J68" s="15">
        <f t="shared" si="4"/>
        <v>2.404</v>
      </c>
      <c r="K68" s="15">
        <f t="shared" si="5"/>
        <v>3.606</v>
      </c>
      <c r="L68" s="7"/>
    </row>
    <row r="69" spans="1:12" s="37" customFormat="1" ht="30" customHeight="1">
      <c r="A69" s="7">
        <v>8</v>
      </c>
      <c r="B69" s="7" t="s">
        <v>2387</v>
      </c>
      <c r="C69" s="7" t="s">
        <v>1393</v>
      </c>
      <c r="D69" s="7" t="s">
        <v>2001</v>
      </c>
      <c r="E69" s="7" t="s">
        <v>377</v>
      </c>
      <c r="F69" s="7" t="s">
        <v>1392</v>
      </c>
      <c r="G69" s="7">
        <v>0.25</v>
      </c>
      <c r="H69" s="7">
        <v>6.74</v>
      </c>
      <c r="I69" s="7"/>
      <c r="J69" s="15">
        <f t="shared" si="4"/>
        <v>2.696</v>
      </c>
      <c r="K69" s="15">
        <f t="shared" si="5"/>
        <v>4.0440000000000005</v>
      </c>
      <c r="L69" s="7"/>
    </row>
    <row r="70" spans="1:12" s="37" customFormat="1" ht="27" customHeight="1">
      <c r="A70" s="7">
        <v>9</v>
      </c>
      <c r="B70" s="44" t="s">
        <v>2388</v>
      </c>
      <c r="C70" s="7" t="s">
        <v>1874</v>
      </c>
      <c r="D70" s="7" t="s">
        <v>2001</v>
      </c>
      <c r="E70" s="7" t="s">
        <v>377</v>
      </c>
      <c r="F70" s="7" t="s">
        <v>2514</v>
      </c>
      <c r="G70" s="7">
        <v>0.25</v>
      </c>
      <c r="H70" s="7">
        <v>5</v>
      </c>
      <c r="I70" s="7"/>
      <c r="J70" s="15">
        <f t="shared" si="4"/>
        <v>2</v>
      </c>
      <c r="K70" s="15">
        <f t="shared" si="5"/>
        <v>3</v>
      </c>
      <c r="L70" s="7"/>
    </row>
    <row r="71" spans="1:12" s="37" customFormat="1" ht="27" customHeight="1">
      <c r="A71" s="7">
        <v>10</v>
      </c>
      <c r="B71" s="7" t="s">
        <v>2389</v>
      </c>
      <c r="C71" s="7" t="s">
        <v>2559</v>
      </c>
      <c r="D71" s="7" t="s">
        <v>2001</v>
      </c>
      <c r="E71" s="7" t="s">
        <v>377</v>
      </c>
      <c r="F71" s="7" t="s">
        <v>2514</v>
      </c>
      <c r="G71" s="7">
        <v>0.17</v>
      </c>
      <c r="H71" s="7">
        <v>4</v>
      </c>
      <c r="I71" s="7"/>
      <c r="J71" s="15">
        <f t="shared" si="4"/>
        <v>1.6</v>
      </c>
      <c r="K71" s="15">
        <f t="shared" si="5"/>
        <v>2.4</v>
      </c>
      <c r="L71" s="7"/>
    </row>
    <row r="72" spans="1:12" s="37" customFormat="1" ht="27" customHeight="1">
      <c r="A72" s="7">
        <v>11</v>
      </c>
      <c r="B72" s="7" t="s">
        <v>2390</v>
      </c>
      <c r="C72" s="7" t="s">
        <v>2559</v>
      </c>
      <c r="D72" s="7" t="s">
        <v>2001</v>
      </c>
      <c r="E72" s="7" t="s">
        <v>377</v>
      </c>
      <c r="F72" s="7" t="s">
        <v>2514</v>
      </c>
      <c r="G72" s="7">
        <v>0.06</v>
      </c>
      <c r="H72" s="7">
        <v>1</v>
      </c>
      <c r="I72" s="7"/>
      <c r="J72" s="15">
        <f t="shared" si="4"/>
        <v>0.4</v>
      </c>
      <c r="K72" s="15">
        <f t="shared" si="5"/>
        <v>0.6</v>
      </c>
      <c r="L72" s="7"/>
    </row>
    <row r="73" spans="1:12" s="37" customFormat="1" ht="27" customHeight="1">
      <c r="A73" s="7">
        <v>12</v>
      </c>
      <c r="B73" s="7" t="s">
        <v>2391</v>
      </c>
      <c r="C73" s="7" t="s">
        <v>2559</v>
      </c>
      <c r="D73" s="7" t="s">
        <v>2001</v>
      </c>
      <c r="E73" s="7" t="s">
        <v>377</v>
      </c>
      <c r="F73" s="7" t="s">
        <v>2514</v>
      </c>
      <c r="G73" s="7">
        <v>0.05</v>
      </c>
      <c r="H73" s="7">
        <v>1</v>
      </c>
      <c r="I73" s="7"/>
      <c r="J73" s="15">
        <f t="shared" si="4"/>
        <v>0.4</v>
      </c>
      <c r="K73" s="15">
        <f t="shared" si="5"/>
        <v>0.6</v>
      </c>
      <c r="L73" s="7"/>
    </row>
    <row r="74" spans="1:12" s="37" customFormat="1" ht="30" customHeight="1">
      <c r="A74" s="7">
        <v>13</v>
      </c>
      <c r="B74" s="7" t="s">
        <v>2392</v>
      </c>
      <c r="C74" s="7" t="s">
        <v>724</v>
      </c>
      <c r="D74" s="7" t="s">
        <v>833</v>
      </c>
      <c r="E74" s="7" t="s">
        <v>2393</v>
      </c>
      <c r="F74" s="7" t="s">
        <v>393</v>
      </c>
      <c r="G74" s="7">
        <v>0.63</v>
      </c>
      <c r="H74" s="7">
        <v>25.2</v>
      </c>
      <c r="I74" s="7"/>
      <c r="J74" s="15">
        <f aca="true" t="shared" si="6" ref="J74:J120">H74*0.4</f>
        <v>10.08</v>
      </c>
      <c r="K74" s="15">
        <f aca="true" t="shared" si="7" ref="K74:K120">H74*0.6</f>
        <v>15.12</v>
      </c>
      <c r="L74" s="7"/>
    </row>
    <row r="75" spans="1:12" s="37" customFormat="1" ht="27" customHeight="1">
      <c r="A75" s="7">
        <v>14</v>
      </c>
      <c r="B75" s="7" t="s">
        <v>2394</v>
      </c>
      <c r="C75" s="7" t="s">
        <v>908</v>
      </c>
      <c r="D75" s="7" t="s">
        <v>833</v>
      </c>
      <c r="E75" s="7" t="s">
        <v>377</v>
      </c>
      <c r="F75" s="7" t="s">
        <v>721</v>
      </c>
      <c r="G75" s="7">
        <v>0.35</v>
      </c>
      <c r="H75" s="7">
        <v>12</v>
      </c>
      <c r="I75" s="7"/>
      <c r="J75" s="15">
        <f t="shared" si="6"/>
        <v>4.800000000000001</v>
      </c>
      <c r="K75" s="15">
        <f t="shared" si="7"/>
        <v>7.199999999999999</v>
      </c>
      <c r="L75" s="7"/>
    </row>
    <row r="76" spans="1:12" s="37" customFormat="1" ht="27" customHeight="1">
      <c r="A76" s="7">
        <v>15</v>
      </c>
      <c r="B76" s="7" t="s">
        <v>2395</v>
      </c>
      <c r="C76" s="7" t="s">
        <v>2515</v>
      </c>
      <c r="D76" s="7" t="s">
        <v>833</v>
      </c>
      <c r="E76" s="7" t="s">
        <v>377</v>
      </c>
      <c r="F76" s="7" t="s">
        <v>721</v>
      </c>
      <c r="G76" s="7">
        <v>0.22</v>
      </c>
      <c r="H76" s="7">
        <v>7.7</v>
      </c>
      <c r="I76" s="7"/>
      <c r="J76" s="15">
        <f t="shared" si="6"/>
        <v>3.08</v>
      </c>
      <c r="K76" s="15">
        <f t="shared" si="7"/>
        <v>4.62</v>
      </c>
      <c r="L76" s="7"/>
    </row>
    <row r="77" spans="1:12" s="37" customFormat="1" ht="27" customHeight="1">
      <c r="A77" s="7">
        <v>16</v>
      </c>
      <c r="B77" s="7" t="s">
        <v>2396</v>
      </c>
      <c r="C77" s="7" t="s">
        <v>2289</v>
      </c>
      <c r="D77" s="7" t="s">
        <v>833</v>
      </c>
      <c r="E77" s="7" t="s">
        <v>377</v>
      </c>
      <c r="F77" s="7" t="s">
        <v>721</v>
      </c>
      <c r="G77" s="7">
        <v>0.3</v>
      </c>
      <c r="H77" s="7">
        <v>10.5</v>
      </c>
      <c r="I77" s="7"/>
      <c r="J77" s="15">
        <f t="shared" si="6"/>
        <v>4.2</v>
      </c>
      <c r="K77" s="15">
        <f t="shared" si="7"/>
        <v>6.3</v>
      </c>
      <c r="L77" s="7"/>
    </row>
    <row r="78" spans="1:12" s="37" customFormat="1" ht="27" customHeight="1">
      <c r="A78" s="7">
        <v>17</v>
      </c>
      <c r="B78" s="7" t="s">
        <v>2397</v>
      </c>
      <c r="C78" s="7" t="s">
        <v>2551</v>
      </c>
      <c r="D78" s="7" t="s">
        <v>833</v>
      </c>
      <c r="E78" s="7" t="s">
        <v>377</v>
      </c>
      <c r="F78" s="7" t="s">
        <v>721</v>
      </c>
      <c r="G78" s="7">
        <v>0.3</v>
      </c>
      <c r="H78" s="7">
        <v>10.5</v>
      </c>
      <c r="I78" s="7"/>
      <c r="J78" s="15">
        <f t="shared" si="6"/>
        <v>4.2</v>
      </c>
      <c r="K78" s="15">
        <f t="shared" si="7"/>
        <v>6.3</v>
      </c>
      <c r="L78" s="7"/>
    </row>
    <row r="79" spans="1:12" s="37" customFormat="1" ht="27" customHeight="1">
      <c r="A79" s="7">
        <v>18</v>
      </c>
      <c r="B79" s="7" t="s">
        <v>2398</v>
      </c>
      <c r="C79" s="7" t="s">
        <v>910</v>
      </c>
      <c r="D79" s="7" t="s">
        <v>833</v>
      </c>
      <c r="E79" s="7" t="s">
        <v>377</v>
      </c>
      <c r="F79" s="7" t="s">
        <v>721</v>
      </c>
      <c r="G79" s="7">
        <v>0.35</v>
      </c>
      <c r="H79" s="7">
        <v>12</v>
      </c>
      <c r="I79" s="7"/>
      <c r="J79" s="15">
        <f t="shared" si="6"/>
        <v>4.800000000000001</v>
      </c>
      <c r="K79" s="15">
        <f t="shared" si="7"/>
        <v>7.199999999999999</v>
      </c>
      <c r="L79" s="7"/>
    </row>
    <row r="80" spans="1:12" ht="30" customHeight="1">
      <c r="A80" s="7">
        <v>19</v>
      </c>
      <c r="B80" s="7" t="s">
        <v>813</v>
      </c>
      <c r="C80" s="7" t="s">
        <v>733</v>
      </c>
      <c r="D80" s="7" t="s">
        <v>469</v>
      </c>
      <c r="E80" s="7" t="s">
        <v>377</v>
      </c>
      <c r="F80" s="7" t="s">
        <v>393</v>
      </c>
      <c r="G80" s="7">
        <v>0.36</v>
      </c>
      <c r="H80" s="7">
        <v>2.65</v>
      </c>
      <c r="I80" s="7"/>
      <c r="J80" s="15">
        <f>H80*0.4</f>
        <v>1.06</v>
      </c>
      <c r="K80" s="15">
        <f>H80-J80</f>
        <v>1.5899999999999999</v>
      </c>
      <c r="L80" s="7"/>
    </row>
    <row r="81" spans="1:12" s="37" customFormat="1" ht="30" customHeight="1">
      <c r="A81" s="7">
        <v>20</v>
      </c>
      <c r="B81" s="44" t="s">
        <v>2712</v>
      </c>
      <c r="C81" s="7" t="s">
        <v>936</v>
      </c>
      <c r="D81" s="7" t="s">
        <v>469</v>
      </c>
      <c r="E81" s="7" t="s">
        <v>1573</v>
      </c>
      <c r="F81" s="7" t="s">
        <v>1574</v>
      </c>
      <c r="G81" s="7">
        <v>0.65</v>
      </c>
      <c r="H81" s="28">
        <v>17</v>
      </c>
      <c r="I81" s="28"/>
      <c r="J81" s="28">
        <f aca="true" t="shared" si="8" ref="J81:J86">H81*0.1</f>
        <v>1.7000000000000002</v>
      </c>
      <c r="K81" s="28">
        <f aca="true" t="shared" si="9" ref="K81:K86">H81*0.9</f>
        <v>15.3</v>
      </c>
      <c r="L81" s="7"/>
    </row>
    <row r="82" spans="1:12" s="37" customFormat="1" ht="30" customHeight="1">
      <c r="A82" s="7">
        <v>21</v>
      </c>
      <c r="B82" s="7" t="s">
        <v>2371</v>
      </c>
      <c r="C82" s="7" t="s">
        <v>1267</v>
      </c>
      <c r="D82" s="7" t="s">
        <v>469</v>
      </c>
      <c r="E82" s="7" t="s">
        <v>1573</v>
      </c>
      <c r="F82" s="7" t="s">
        <v>1574</v>
      </c>
      <c r="G82" s="7">
        <v>0.4</v>
      </c>
      <c r="H82" s="28">
        <v>10</v>
      </c>
      <c r="I82" s="28"/>
      <c r="J82" s="28">
        <f t="shared" si="8"/>
        <v>1</v>
      </c>
      <c r="K82" s="28">
        <f t="shared" si="9"/>
        <v>9</v>
      </c>
      <c r="L82" s="7"/>
    </row>
    <row r="83" spans="1:12" s="37" customFormat="1" ht="30" customHeight="1">
      <c r="A83" s="7">
        <v>22</v>
      </c>
      <c r="B83" s="7" t="s">
        <v>2372</v>
      </c>
      <c r="C83" s="7" t="s">
        <v>1255</v>
      </c>
      <c r="D83" s="7" t="s">
        <v>469</v>
      </c>
      <c r="E83" s="7" t="s">
        <v>1573</v>
      </c>
      <c r="F83" s="7" t="s">
        <v>1574</v>
      </c>
      <c r="G83" s="7">
        <v>0.6</v>
      </c>
      <c r="H83" s="28">
        <v>16</v>
      </c>
      <c r="I83" s="28"/>
      <c r="J83" s="28">
        <f t="shared" si="8"/>
        <v>1.6</v>
      </c>
      <c r="K83" s="28">
        <f t="shared" si="9"/>
        <v>14.4</v>
      </c>
      <c r="L83" s="7"/>
    </row>
    <row r="84" spans="1:12" s="37" customFormat="1" ht="30" customHeight="1">
      <c r="A84" s="7">
        <v>23</v>
      </c>
      <c r="B84" s="7" t="s">
        <v>2373</v>
      </c>
      <c r="C84" s="7" t="s">
        <v>1263</v>
      </c>
      <c r="D84" s="7" t="s">
        <v>469</v>
      </c>
      <c r="E84" s="7" t="s">
        <v>1573</v>
      </c>
      <c r="F84" s="7" t="s">
        <v>1574</v>
      </c>
      <c r="G84" s="7">
        <v>0.305</v>
      </c>
      <c r="H84" s="28">
        <v>8</v>
      </c>
      <c r="I84" s="28"/>
      <c r="J84" s="28">
        <f t="shared" si="8"/>
        <v>0.8</v>
      </c>
      <c r="K84" s="28">
        <f t="shared" si="9"/>
        <v>7.2</v>
      </c>
      <c r="L84" s="7"/>
    </row>
    <row r="85" spans="1:12" s="37" customFormat="1" ht="30" customHeight="1">
      <c r="A85" s="7">
        <v>24</v>
      </c>
      <c r="B85" s="7" t="s">
        <v>2374</v>
      </c>
      <c r="C85" s="7" t="s">
        <v>346</v>
      </c>
      <c r="D85" s="7" t="s">
        <v>469</v>
      </c>
      <c r="E85" s="7" t="s">
        <v>1573</v>
      </c>
      <c r="F85" s="7" t="s">
        <v>1574</v>
      </c>
      <c r="G85" s="7">
        <v>0.35</v>
      </c>
      <c r="H85" s="28">
        <v>9</v>
      </c>
      <c r="I85" s="28"/>
      <c r="J85" s="28">
        <f t="shared" si="8"/>
        <v>0.9</v>
      </c>
      <c r="K85" s="28">
        <f t="shared" si="9"/>
        <v>8.1</v>
      </c>
      <c r="L85" s="7"/>
    </row>
    <row r="86" spans="1:12" s="37" customFormat="1" ht="30" customHeight="1">
      <c r="A86" s="7">
        <v>25</v>
      </c>
      <c r="B86" s="7" t="s">
        <v>2375</v>
      </c>
      <c r="C86" s="7" t="s">
        <v>902</v>
      </c>
      <c r="D86" s="7" t="s">
        <v>469</v>
      </c>
      <c r="E86" s="7" t="s">
        <v>1573</v>
      </c>
      <c r="F86" s="7" t="s">
        <v>1574</v>
      </c>
      <c r="G86" s="7">
        <v>0.38</v>
      </c>
      <c r="H86" s="28">
        <v>9.88</v>
      </c>
      <c r="I86" s="28"/>
      <c r="J86" s="28">
        <f t="shared" si="8"/>
        <v>0.9880000000000001</v>
      </c>
      <c r="K86" s="28">
        <f t="shared" si="9"/>
        <v>8.892000000000001</v>
      </c>
      <c r="L86" s="7"/>
    </row>
    <row r="87" spans="1:12" s="37" customFormat="1" ht="30" customHeight="1">
      <c r="A87" s="7">
        <v>26</v>
      </c>
      <c r="B87" s="7" t="s">
        <v>2399</v>
      </c>
      <c r="C87" s="7" t="s">
        <v>919</v>
      </c>
      <c r="D87" s="7" t="s">
        <v>469</v>
      </c>
      <c r="E87" s="7" t="s">
        <v>1573</v>
      </c>
      <c r="F87" s="7" t="s">
        <v>1574</v>
      </c>
      <c r="G87" s="7">
        <v>0.3</v>
      </c>
      <c r="H87" s="28">
        <v>7.8</v>
      </c>
      <c r="I87" s="28"/>
      <c r="J87" s="15">
        <f t="shared" si="6"/>
        <v>3.12</v>
      </c>
      <c r="K87" s="15">
        <f t="shared" si="7"/>
        <v>4.68</v>
      </c>
      <c r="L87" s="7"/>
    </row>
    <row r="88" spans="1:12" s="37" customFormat="1" ht="30" customHeight="1">
      <c r="A88" s="7">
        <v>27</v>
      </c>
      <c r="B88" s="44" t="s">
        <v>2707</v>
      </c>
      <c r="C88" s="7" t="s">
        <v>1261</v>
      </c>
      <c r="D88" s="7" t="s">
        <v>469</v>
      </c>
      <c r="E88" s="7" t="s">
        <v>1573</v>
      </c>
      <c r="F88" s="7" t="s">
        <v>1574</v>
      </c>
      <c r="G88" s="7">
        <v>0.35</v>
      </c>
      <c r="H88" s="28">
        <v>9.5</v>
      </c>
      <c r="I88" s="28"/>
      <c r="J88" s="15">
        <f t="shared" si="6"/>
        <v>3.8000000000000003</v>
      </c>
      <c r="K88" s="15">
        <f t="shared" si="7"/>
        <v>5.7</v>
      </c>
      <c r="L88" s="7"/>
    </row>
    <row r="89" spans="1:12" s="37" customFormat="1" ht="27" customHeight="1">
      <c r="A89" s="7">
        <v>28</v>
      </c>
      <c r="B89" s="7" t="s">
        <v>2400</v>
      </c>
      <c r="C89" s="7" t="s">
        <v>2401</v>
      </c>
      <c r="D89" s="7" t="s">
        <v>1441</v>
      </c>
      <c r="E89" s="7" t="s">
        <v>377</v>
      </c>
      <c r="F89" s="7" t="s">
        <v>2641</v>
      </c>
      <c r="G89" s="7">
        <v>0.35</v>
      </c>
      <c r="H89" s="7">
        <v>5</v>
      </c>
      <c r="I89" s="7"/>
      <c r="J89" s="15">
        <f t="shared" si="6"/>
        <v>2</v>
      </c>
      <c r="K89" s="15">
        <f t="shared" si="7"/>
        <v>3</v>
      </c>
      <c r="L89" s="7"/>
    </row>
    <row r="90" spans="1:12" s="37" customFormat="1" ht="30" customHeight="1">
      <c r="A90" s="7">
        <v>29</v>
      </c>
      <c r="B90" s="7" t="s">
        <v>2402</v>
      </c>
      <c r="C90" s="7" t="s">
        <v>756</v>
      </c>
      <c r="D90" s="7" t="s">
        <v>833</v>
      </c>
      <c r="E90" s="7" t="s">
        <v>377</v>
      </c>
      <c r="F90" s="7" t="s">
        <v>1474</v>
      </c>
      <c r="G90" s="7">
        <v>0.57</v>
      </c>
      <c r="H90" s="7">
        <v>4</v>
      </c>
      <c r="I90" s="84"/>
      <c r="J90" s="15">
        <f t="shared" si="6"/>
        <v>1.6</v>
      </c>
      <c r="K90" s="15">
        <f t="shared" si="7"/>
        <v>2.4</v>
      </c>
      <c r="L90" s="7"/>
    </row>
    <row r="91" spans="1:12" s="37" customFormat="1" ht="30" customHeight="1">
      <c r="A91" s="7">
        <v>30</v>
      </c>
      <c r="B91" s="7" t="s">
        <v>2403</v>
      </c>
      <c r="C91" s="7" t="s">
        <v>756</v>
      </c>
      <c r="D91" s="7" t="s">
        <v>833</v>
      </c>
      <c r="E91" s="7" t="s">
        <v>1473</v>
      </c>
      <c r="F91" s="7" t="s">
        <v>1474</v>
      </c>
      <c r="G91" s="7">
        <v>0.15</v>
      </c>
      <c r="H91" s="7">
        <v>1.7</v>
      </c>
      <c r="I91" s="84"/>
      <c r="J91" s="15">
        <f t="shared" si="6"/>
        <v>0.68</v>
      </c>
      <c r="K91" s="15">
        <f t="shared" si="7"/>
        <v>1.02</v>
      </c>
      <c r="L91" s="7"/>
    </row>
    <row r="92" spans="1:12" s="37" customFormat="1" ht="30" customHeight="1">
      <c r="A92" s="7">
        <v>31</v>
      </c>
      <c r="B92" s="7" t="s">
        <v>2404</v>
      </c>
      <c r="C92" s="7" t="s">
        <v>340</v>
      </c>
      <c r="D92" s="7" t="s">
        <v>833</v>
      </c>
      <c r="E92" s="7" t="s">
        <v>1473</v>
      </c>
      <c r="F92" s="7" t="s">
        <v>1474</v>
      </c>
      <c r="G92" s="7">
        <v>0.22</v>
      </c>
      <c r="H92" s="7">
        <v>1.4</v>
      </c>
      <c r="I92" s="84"/>
      <c r="J92" s="15">
        <f t="shared" si="6"/>
        <v>0.5599999999999999</v>
      </c>
      <c r="K92" s="15">
        <f t="shared" si="7"/>
        <v>0.84</v>
      </c>
      <c r="L92" s="7"/>
    </row>
    <row r="93" spans="1:12" s="37" customFormat="1" ht="30" customHeight="1">
      <c r="A93" s="7">
        <v>32</v>
      </c>
      <c r="B93" s="7" t="s">
        <v>2405</v>
      </c>
      <c r="C93" s="7" t="s">
        <v>1404</v>
      </c>
      <c r="D93" s="7" t="s">
        <v>833</v>
      </c>
      <c r="E93" s="7" t="s">
        <v>1473</v>
      </c>
      <c r="F93" s="7" t="s">
        <v>1474</v>
      </c>
      <c r="G93" s="7">
        <v>0.181</v>
      </c>
      <c r="H93" s="7">
        <v>1.65</v>
      </c>
      <c r="I93" s="84"/>
      <c r="J93" s="15">
        <f t="shared" si="6"/>
        <v>0.66</v>
      </c>
      <c r="K93" s="15">
        <f t="shared" si="7"/>
        <v>0.9899999999999999</v>
      </c>
      <c r="L93" s="7"/>
    </row>
    <row r="94" spans="1:12" s="37" customFormat="1" ht="30" customHeight="1">
      <c r="A94" s="7">
        <v>33</v>
      </c>
      <c r="B94" s="7" t="s">
        <v>2406</v>
      </c>
      <c r="C94" s="7" t="s">
        <v>2583</v>
      </c>
      <c r="D94" s="7" t="s">
        <v>833</v>
      </c>
      <c r="E94" s="7" t="s">
        <v>1473</v>
      </c>
      <c r="F94" s="7" t="s">
        <v>1474</v>
      </c>
      <c r="G94" s="7">
        <v>0.13</v>
      </c>
      <c r="H94" s="7">
        <v>1.32</v>
      </c>
      <c r="I94" s="84"/>
      <c r="J94" s="15">
        <f t="shared" si="6"/>
        <v>0.528</v>
      </c>
      <c r="K94" s="15">
        <f t="shared" si="7"/>
        <v>0.792</v>
      </c>
      <c r="L94" s="7"/>
    </row>
    <row r="95" spans="1:12" s="37" customFormat="1" ht="30" customHeight="1">
      <c r="A95" s="7">
        <v>34</v>
      </c>
      <c r="B95" s="7" t="s">
        <v>2407</v>
      </c>
      <c r="C95" s="7" t="s">
        <v>2583</v>
      </c>
      <c r="D95" s="7" t="s">
        <v>1462</v>
      </c>
      <c r="E95" s="7" t="s">
        <v>377</v>
      </c>
      <c r="F95" s="7" t="s">
        <v>2408</v>
      </c>
      <c r="G95" s="7">
        <v>0.09</v>
      </c>
      <c r="H95" s="7">
        <v>3.15</v>
      </c>
      <c r="I95" s="7"/>
      <c r="J95" s="15">
        <f t="shared" si="6"/>
        <v>1.26</v>
      </c>
      <c r="K95" s="15">
        <f t="shared" si="7"/>
        <v>1.89</v>
      </c>
      <c r="L95" s="7"/>
    </row>
    <row r="96" spans="1:12" s="37" customFormat="1" ht="30" customHeight="1">
      <c r="A96" s="7">
        <v>35</v>
      </c>
      <c r="B96" s="7" t="s">
        <v>2409</v>
      </c>
      <c r="C96" s="7" t="s">
        <v>725</v>
      </c>
      <c r="D96" s="7" t="s">
        <v>1462</v>
      </c>
      <c r="E96" s="7" t="s">
        <v>377</v>
      </c>
      <c r="F96" s="7" t="s">
        <v>2410</v>
      </c>
      <c r="G96" s="7">
        <v>0.092</v>
      </c>
      <c r="H96" s="7">
        <v>3.1</v>
      </c>
      <c r="I96" s="7"/>
      <c r="J96" s="15">
        <f t="shared" si="6"/>
        <v>1.2400000000000002</v>
      </c>
      <c r="K96" s="15">
        <f t="shared" si="7"/>
        <v>1.8599999999999999</v>
      </c>
      <c r="L96" s="7"/>
    </row>
    <row r="97" spans="1:12" s="37" customFormat="1" ht="35.25" customHeight="1">
      <c r="A97" s="7">
        <v>36</v>
      </c>
      <c r="B97" s="110" t="s">
        <v>2411</v>
      </c>
      <c r="C97" s="110" t="s">
        <v>2412</v>
      </c>
      <c r="D97" s="7" t="s">
        <v>1462</v>
      </c>
      <c r="E97" s="110" t="s">
        <v>377</v>
      </c>
      <c r="F97" s="110" t="s">
        <v>238</v>
      </c>
      <c r="G97" s="110">
        <v>0.031</v>
      </c>
      <c r="H97" s="110">
        <v>1.86</v>
      </c>
      <c r="I97" s="110"/>
      <c r="J97" s="15">
        <f t="shared" si="6"/>
        <v>0.7440000000000001</v>
      </c>
      <c r="K97" s="15">
        <f t="shared" si="7"/>
        <v>1.116</v>
      </c>
      <c r="L97" s="110"/>
    </row>
    <row r="98" spans="1:12" s="37" customFormat="1" ht="35.25" customHeight="1">
      <c r="A98" s="7">
        <v>37</v>
      </c>
      <c r="B98" s="110" t="s">
        <v>2413</v>
      </c>
      <c r="C98" s="110" t="s">
        <v>2414</v>
      </c>
      <c r="D98" s="7" t="s">
        <v>1462</v>
      </c>
      <c r="E98" s="110" t="s">
        <v>377</v>
      </c>
      <c r="F98" s="110" t="s">
        <v>238</v>
      </c>
      <c r="G98" s="110">
        <v>0.025</v>
      </c>
      <c r="H98" s="110">
        <v>1.5</v>
      </c>
      <c r="I98" s="110"/>
      <c r="J98" s="15">
        <f t="shared" si="6"/>
        <v>0.6000000000000001</v>
      </c>
      <c r="K98" s="15">
        <f t="shared" si="7"/>
        <v>0.8999999999999999</v>
      </c>
      <c r="L98" s="110"/>
    </row>
    <row r="99" spans="1:12" s="37" customFormat="1" ht="35.25" customHeight="1">
      <c r="A99" s="7">
        <v>38</v>
      </c>
      <c r="B99" s="110" t="s">
        <v>2415</v>
      </c>
      <c r="C99" s="110" t="s">
        <v>2416</v>
      </c>
      <c r="D99" s="7" t="s">
        <v>1462</v>
      </c>
      <c r="E99" s="110" t="s">
        <v>377</v>
      </c>
      <c r="F99" s="110" t="s">
        <v>238</v>
      </c>
      <c r="G99" s="110">
        <v>0.025</v>
      </c>
      <c r="H99" s="110">
        <v>1.5</v>
      </c>
      <c r="I99" s="110"/>
      <c r="J99" s="15">
        <f t="shared" si="6"/>
        <v>0.6000000000000001</v>
      </c>
      <c r="K99" s="15">
        <f t="shared" si="7"/>
        <v>0.8999999999999999</v>
      </c>
      <c r="L99" s="110"/>
    </row>
    <row r="100" spans="1:12" s="37" customFormat="1" ht="35.25" customHeight="1">
      <c r="A100" s="7">
        <v>39</v>
      </c>
      <c r="B100" s="110" t="s">
        <v>2706</v>
      </c>
      <c r="C100" s="110" t="s">
        <v>1207</v>
      </c>
      <c r="D100" s="7" t="s">
        <v>1462</v>
      </c>
      <c r="E100" s="110" t="s">
        <v>377</v>
      </c>
      <c r="F100" s="110" t="s">
        <v>238</v>
      </c>
      <c r="G100" s="110">
        <v>0.026</v>
      </c>
      <c r="H100" s="110">
        <v>1.56</v>
      </c>
      <c r="I100" s="110"/>
      <c r="J100" s="15">
        <f t="shared" si="6"/>
        <v>0.6240000000000001</v>
      </c>
      <c r="K100" s="15">
        <f t="shared" si="7"/>
        <v>0.9359999999999999</v>
      </c>
      <c r="L100" s="110"/>
    </row>
    <row r="101" spans="1:12" s="37" customFormat="1" ht="23.25" customHeight="1">
      <c r="A101" s="7">
        <v>40</v>
      </c>
      <c r="B101" s="130" t="s">
        <v>267</v>
      </c>
      <c r="C101" s="110" t="s">
        <v>1545</v>
      </c>
      <c r="D101" s="110" t="s">
        <v>2001</v>
      </c>
      <c r="E101" s="128" t="s">
        <v>377</v>
      </c>
      <c r="F101" s="128" t="s">
        <v>266</v>
      </c>
      <c r="G101" s="110">
        <v>0.496</v>
      </c>
      <c r="H101" s="110">
        <v>14.1</v>
      </c>
      <c r="I101" s="110"/>
      <c r="J101" s="15">
        <f t="shared" si="6"/>
        <v>5.640000000000001</v>
      </c>
      <c r="K101" s="15">
        <f t="shared" si="7"/>
        <v>8.459999999999999</v>
      </c>
      <c r="L101" s="7"/>
    </row>
    <row r="102" spans="1:12" s="37" customFormat="1" ht="24.75" customHeight="1">
      <c r="A102" s="7">
        <v>41</v>
      </c>
      <c r="B102" s="110" t="s">
        <v>1208</v>
      </c>
      <c r="C102" s="110" t="s">
        <v>1545</v>
      </c>
      <c r="D102" s="110" t="s">
        <v>2001</v>
      </c>
      <c r="E102" s="128" t="s">
        <v>377</v>
      </c>
      <c r="F102" s="128" t="s">
        <v>266</v>
      </c>
      <c r="G102" s="110">
        <v>0.12</v>
      </c>
      <c r="H102" s="110">
        <v>4.86</v>
      </c>
      <c r="I102" s="110"/>
      <c r="J102" s="15">
        <f t="shared" si="6"/>
        <v>1.9440000000000002</v>
      </c>
      <c r="K102" s="15">
        <f t="shared" si="7"/>
        <v>2.916</v>
      </c>
      <c r="L102" s="7"/>
    </row>
    <row r="103" spans="1:12" s="37" customFormat="1" ht="27.75" customHeight="1">
      <c r="A103" s="7">
        <v>42</v>
      </c>
      <c r="B103" s="110" t="s">
        <v>1209</v>
      </c>
      <c r="C103" s="110" t="s">
        <v>1210</v>
      </c>
      <c r="D103" s="110" t="s">
        <v>1441</v>
      </c>
      <c r="E103" s="7" t="s">
        <v>377</v>
      </c>
      <c r="F103" s="110" t="s">
        <v>190</v>
      </c>
      <c r="G103" s="110">
        <v>0.031</v>
      </c>
      <c r="H103" s="28">
        <v>12</v>
      </c>
      <c r="I103" s="110"/>
      <c r="J103" s="15">
        <f t="shared" si="6"/>
        <v>4.800000000000001</v>
      </c>
      <c r="K103" s="15">
        <f t="shared" si="7"/>
        <v>7.199999999999999</v>
      </c>
      <c r="L103" s="7"/>
    </row>
    <row r="104" spans="1:12" s="37" customFormat="1" ht="27.75" customHeight="1">
      <c r="A104" s="7">
        <v>43</v>
      </c>
      <c r="B104" s="110" t="s">
        <v>1211</v>
      </c>
      <c r="C104" s="110" t="s">
        <v>1212</v>
      </c>
      <c r="D104" s="110" t="s">
        <v>1441</v>
      </c>
      <c r="E104" s="7" t="s">
        <v>377</v>
      </c>
      <c r="F104" s="110" t="s">
        <v>190</v>
      </c>
      <c r="G104" s="110">
        <v>0.025</v>
      </c>
      <c r="H104" s="131">
        <v>10</v>
      </c>
      <c r="I104" s="110"/>
      <c r="J104" s="15">
        <f t="shared" si="6"/>
        <v>4</v>
      </c>
      <c r="K104" s="15">
        <f t="shared" si="7"/>
        <v>6</v>
      </c>
      <c r="L104" s="7"/>
    </row>
    <row r="105" spans="1:12" s="37" customFormat="1" ht="35.25" customHeight="1">
      <c r="A105" s="7">
        <v>44</v>
      </c>
      <c r="B105" s="56" t="s">
        <v>491</v>
      </c>
      <c r="C105" s="56" t="s">
        <v>1213</v>
      </c>
      <c r="D105" s="7" t="s">
        <v>469</v>
      </c>
      <c r="E105" s="56" t="s">
        <v>1214</v>
      </c>
      <c r="F105" s="7" t="s">
        <v>1215</v>
      </c>
      <c r="G105" s="56">
        <v>0.246</v>
      </c>
      <c r="H105" s="56">
        <v>8.56</v>
      </c>
      <c r="I105" s="56"/>
      <c r="J105" s="153">
        <f t="shared" si="6"/>
        <v>3.4240000000000004</v>
      </c>
      <c r="K105" s="153">
        <f t="shared" si="7"/>
        <v>5.136</v>
      </c>
      <c r="L105" s="56"/>
    </row>
    <row r="106" spans="1:12" s="37" customFormat="1" ht="35.25" customHeight="1">
      <c r="A106" s="7">
        <v>45</v>
      </c>
      <c r="B106" s="7" t="s">
        <v>490</v>
      </c>
      <c r="C106" s="7" t="s">
        <v>1216</v>
      </c>
      <c r="D106" s="7" t="s">
        <v>469</v>
      </c>
      <c r="E106" s="7" t="s">
        <v>1214</v>
      </c>
      <c r="F106" s="7" t="s">
        <v>1217</v>
      </c>
      <c r="G106" s="7">
        <v>0.208</v>
      </c>
      <c r="H106" s="7">
        <v>8.3</v>
      </c>
      <c r="I106" s="7"/>
      <c r="J106" s="15">
        <f t="shared" si="6"/>
        <v>3.3200000000000003</v>
      </c>
      <c r="K106" s="15">
        <f t="shared" si="7"/>
        <v>4.98</v>
      </c>
      <c r="L106" s="7"/>
    </row>
    <row r="107" spans="1:12" s="37" customFormat="1" ht="35.25" customHeight="1">
      <c r="A107" s="7">
        <v>46</v>
      </c>
      <c r="B107" s="7" t="s">
        <v>489</v>
      </c>
      <c r="C107" s="7" t="s">
        <v>1218</v>
      </c>
      <c r="D107" s="7" t="s">
        <v>469</v>
      </c>
      <c r="E107" s="7" t="s">
        <v>1214</v>
      </c>
      <c r="F107" s="7" t="s">
        <v>1219</v>
      </c>
      <c r="G107" s="7">
        <v>0.385</v>
      </c>
      <c r="H107" s="7">
        <v>9.8</v>
      </c>
      <c r="I107" s="7"/>
      <c r="J107" s="15">
        <f t="shared" si="6"/>
        <v>3.9200000000000004</v>
      </c>
      <c r="K107" s="15">
        <f t="shared" si="7"/>
        <v>5.88</v>
      </c>
      <c r="L107" s="7"/>
    </row>
    <row r="108" spans="1:12" s="37" customFormat="1" ht="29.25" customHeight="1">
      <c r="A108" s="7">
        <v>47</v>
      </c>
      <c r="B108" s="7" t="s">
        <v>2478</v>
      </c>
      <c r="C108" s="7" t="s">
        <v>2479</v>
      </c>
      <c r="D108" s="7" t="s">
        <v>1462</v>
      </c>
      <c r="E108" s="7" t="s">
        <v>377</v>
      </c>
      <c r="F108" s="7" t="s">
        <v>1619</v>
      </c>
      <c r="G108" s="7">
        <v>0.5</v>
      </c>
      <c r="H108" s="7">
        <v>15</v>
      </c>
      <c r="I108" s="7"/>
      <c r="J108" s="15">
        <f t="shared" si="6"/>
        <v>6</v>
      </c>
      <c r="K108" s="15">
        <f t="shared" si="7"/>
        <v>9</v>
      </c>
      <c r="L108" s="7"/>
    </row>
    <row r="109" spans="1:12" s="37" customFormat="1" ht="29.25" customHeight="1">
      <c r="A109" s="7">
        <v>48</v>
      </c>
      <c r="B109" s="56" t="s">
        <v>2480</v>
      </c>
      <c r="C109" s="56" t="s">
        <v>853</v>
      </c>
      <c r="D109" s="56" t="s">
        <v>1462</v>
      </c>
      <c r="E109" s="56" t="s">
        <v>377</v>
      </c>
      <c r="F109" s="7" t="s">
        <v>1619</v>
      </c>
      <c r="G109" s="56">
        <v>0.2</v>
      </c>
      <c r="H109" s="56">
        <v>6</v>
      </c>
      <c r="I109" s="56"/>
      <c r="J109" s="15">
        <f t="shared" si="6"/>
        <v>2.4000000000000004</v>
      </c>
      <c r="K109" s="15">
        <f t="shared" si="7"/>
        <v>3.5999999999999996</v>
      </c>
      <c r="L109" s="7"/>
    </row>
    <row r="110" spans="1:12" ht="30" customHeight="1">
      <c r="A110" s="7">
        <v>49</v>
      </c>
      <c r="B110" s="7" t="s">
        <v>854</v>
      </c>
      <c r="C110" s="7" t="s">
        <v>855</v>
      </c>
      <c r="D110" s="7" t="s">
        <v>469</v>
      </c>
      <c r="E110" s="7" t="s">
        <v>856</v>
      </c>
      <c r="F110" s="7" t="s">
        <v>26</v>
      </c>
      <c r="G110" s="7">
        <v>8.76</v>
      </c>
      <c r="H110" s="7">
        <v>31</v>
      </c>
      <c r="I110" s="7"/>
      <c r="J110" s="15">
        <f t="shared" si="6"/>
        <v>12.4</v>
      </c>
      <c r="K110" s="15">
        <f t="shared" si="7"/>
        <v>18.599999999999998</v>
      </c>
      <c r="L110" s="7"/>
    </row>
    <row r="111" spans="1:12" s="37" customFormat="1" ht="40.5" customHeight="1">
      <c r="A111" s="7">
        <v>50</v>
      </c>
      <c r="B111" s="7" t="s">
        <v>857</v>
      </c>
      <c r="C111" s="7" t="s">
        <v>1274</v>
      </c>
      <c r="D111" s="44" t="s">
        <v>1275</v>
      </c>
      <c r="E111" s="7" t="s">
        <v>377</v>
      </c>
      <c r="F111" s="7" t="s">
        <v>1794</v>
      </c>
      <c r="G111" s="7">
        <v>0.68</v>
      </c>
      <c r="H111" s="7">
        <v>22</v>
      </c>
      <c r="I111" s="7"/>
      <c r="J111" s="15">
        <f t="shared" si="6"/>
        <v>8.8</v>
      </c>
      <c r="K111" s="15">
        <f t="shared" si="7"/>
        <v>13.2</v>
      </c>
      <c r="L111" s="7"/>
    </row>
    <row r="112" spans="1:12" s="37" customFormat="1" ht="29.25" customHeight="1">
      <c r="A112" s="7">
        <v>51</v>
      </c>
      <c r="B112" s="7" t="s">
        <v>858</v>
      </c>
      <c r="C112" s="7" t="s">
        <v>1276</v>
      </c>
      <c r="D112" s="44" t="s">
        <v>1275</v>
      </c>
      <c r="E112" s="7" t="s">
        <v>377</v>
      </c>
      <c r="F112" s="7" t="s">
        <v>1969</v>
      </c>
      <c r="G112" s="7">
        <v>0.18</v>
      </c>
      <c r="H112" s="7">
        <v>18</v>
      </c>
      <c r="I112" s="7"/>
      <c r="J112" s="15">
        <f t="shared" si="6"/>
        <v>7.2</v>
      </c>
      <c r="K112" s="15">
        <f t="shared" si="7"/>
        <v>10.799999999999999</v>
      </c>
      <c r="L112" s="7"/>
    </row>
    <row r="113" spans="1:12" s="37" customFormat="1" ht="29.25" customHeight="1">
      <c r="A113" s="7">
        <v>52</v>
      </c>
      <c r="B113" s="7" t="s">
        <v>859</v>
      </c>
      <c r="C113" s="7" t="s">
        <v>1277</v>
      </c>
      <c r="D113" s="44" t="s">
        <v>1275</v>
      </c>
      <c r="E113" s="7" t="s">
        <v>377</v>
      </c>
      <c r="F113" s="7" t="s">
        <v>1794</v>
      </c>
      <c r="G113" s="7">
        <v>0.42</v>
      </c>
      <c r="H113" s="7">
        <v>13</v>
      </c>
      <c r="I113" s="7"/>
      <c r="J113" s="15">
        <f t="shared" si="6"/>
        <v>5.2</v>
      </c>
      <c r="K113" s="15">
        <f t="shared" si="7"/>
        <v>7.8</v>
      </c>
      <c r="L113" s="7"/>
    </row>
    <row r="114" spans="1:12" s="37" customFormat="1" ht="29.25" customHeight="1">
      <c r="A114" s="7">
        <v>53</v>
      </c>
      <c r="B114" s="7" t="s">
        <v>860</v>
      </c>
      <c r="C114" s="7" t="s">
        <v>1278</v>
      </c>
      <c r="D114" s="44" t="s">
        <v>1275</v>
      </c>
      <c r="E114" s="7" t="s">
        <v>377</v>
      </c>
      <c r="F114" s="7" t="s">
        <v>1794</v>
      </c>
      <c r="G114" s="7">
        <v>0.356</v>
      </c>
      <c r="H114" s="7">
        <v>15</v>
      </c>
      <c r="I114" s="7"/>
      <c r="J114" s="15">
        <f t="shared" si="6"/>
        <v>6</v>
      </c>
      <c r="K114" s="15">
        <f t="shared" si="7"/>
        <v>9</v>
      </c>
      <c r="L114" s="7"/>
    </row>
    <row r="115" spans="1:12" s="37" customFormat="1" ht="29.25" customHeight="1">
      <c r="A115" s="7">
        <v>54</v>
      </c>
      <c r="B115" s="7" t="s">
        <v>861</v>
      </c>
      <c r="C115" s="7" t="s">
        <v>862</v>
      </c>
      <c r="D115" s="44" t="s">
        <v>1275</v>
      </c>
      <c r="E115" s="7" t="s">
        <v>377</v>
      </c>
      <c r="F115" s="7" t="s">
        <v>1794</v>
      </c>
      <c r="G115" s="7">
        <v>0.51</v>
      </c>
      <c r="H115" s="7">
        <v>27</v>
      </c>
      <c r="I115" s="7"/>
      <c r="J115" s="15">
        <f t="shared" si="6"/>
        <v>10.8</v>
      </c>
      <c r="K115" s="15">
        <f t="shared" si="7"/>
        <v>16.2</v>
      </c>
      <c r="L115" s="7"/>
    </row>
    <row r="116" spans="1:12" s="37" customFormat="1" ht="31.5" customHeight="1">
      <c r="A116" s="7">
        <v>55</v>
      </c>
      <c r="B116" s="7" t="s">
        <v>863</v>
      </c>
      <c r="C116" s="7" t="s">
        <v>864</v>
      </c>
      <c r="D116" s="7" t="s">
        <v>469</v>
      </c>
      <c r="E116" s="7" t="s">
        <v>377</v>
      </c>
      <c r="F116" s="7" t="s">
        <v>1623</v>
      </c>
      <c r="G116" s="7">
        <v>0.31</v>
      </c>
      <c r="H116" s="7">
        <v>20</v>
      </c>
      <c r="I116" s="7"/>
      <c r="J116" s="15">
        <f t="shared" si="6"/>
        <v>8</v>
      </c>
      <c r="K116" s="15">
        <f t="shared" si="7"/>
        <v>12</v>
      </c>
      <c r="L116" s="7"/>
    </row>
    <row r="117" spans="1:12" s="37" customFormat="1" ht="31.5" customHeight="1">
      <c r="A117" s="7">
        <v>56</v>
      </c>
      <c r="B117" s="7" t="s">
        <v>865</v>
      </c>
      <c r="C117" s="7" t="s">
        <v>1427</v>
      </c>
      <c r="D117" s="7" t="s">
        <v>469</v>
      </c>
      <c r="E117" s="7" t="s">
        <v>377</v>
      </c>
      <c r="F117" s="7" t="s">
        <v>866</v>
      </c>
      <c r="G117" s="7">
        <v>0.36</v>
      </c>
      <c r="H117" s="7">
        <v>23</v>
      </c>
      <c r="I117" s="7"/>
      <c r="J117" s="15">
        <f t="shared" si="6"/>
        <v>9.200000000000001</v>
      </c>
      <c r="K117" s="15">
        <f t="shared" si="7"/>
        <v>13.799999999999999</v>
      </c>
      <c r="L117" s="7"/>
    </row>
    <row r="118" spans="1:12" s="37" customFormat="1" ht="27.75" customHeight="1">
      <c r="A118" s="7">
        <v>57</v>
      </c>
      <c r="B118" s="7" t="s">
        <v>867</v>
      </c>
      <c r="C118" s="7" t="s">
        <v>1417</v>
      </c>
      <c r="D118" s="7" t="s">
        <v>469</v>
      </c>
      <c r="E118" s="7" t="s">
        <v>377</v>
      </c>
      <c r="F118" s="7" t="s">
        <v>868</v>
      </c>
      <c r="G118" s="7">
        <v>0.43</v>
      </c>
      <c r="H118" s="7">
        <v>28</v>
      </c>
      <c r="I118" s="7"/>
      <c r="J118" s="15">
        <f t="shared" si="6"/>
        <v>11.200000000000001</v>
      </c>
      <c r="K118" s="15">
        <f t="shared" si="7"/>
        <v>16.8</v>
      </c>
      <c r="L118" s="7"/>
    </row>
    <row r="119" spans="1:12" s="37" customFormat="1" ht="28.5" customHeight="1">
      <c r="A119" s="7">
        <v>58</v>
      </c>
      <c r="B119" s="7" t="s">
        <v>869</v>
      </c>
      <c r="C119" s="7" t="s">
        <v>345</v>
      </c>
      <c r="D119" s="7" t="s">
        <v>469</v>
      </c>
      <c r="E119" s="7" t="s">
        <v>377</v>
      </c>
      <c r="F119" s="7" t="s">
        <v>870</v>
      </c>
      <c r="G119" s="7">
        <v>0.7</v>
      </c>
      <c r="H119" s="7">
        <v>46</v>
      </c>
      <c r="I119" s="7"/>
      <c r="J119" s="15">
        <f t="shared" si="6"/>
        <v>18.400000000000002</v>
      </c>
      <c r="K119" s="15">
        <f t="shared" si="7"/>
        <v>27.599999999999998</v>
      </c>
      <c r="L119" s="7"/>
    </row>
    <row r="120" spans="1:12" s="37" customFormat="1" ht="27" customHeight="1">
      <c r="A120" s="7">
        <v>59</v>
      </c>
      <c r="B120" s="7" t="s">
        <v>871</v>
      </c>
      <c r="C120" s="7" t="s">
        <v>1970</v>
      </c>
      <c r="D120" s="7" t="s">
        <v>1462</v>
      </c>
      <c r="E120" s="7" t="s">
        <v>377</v>
      </c>
      <c r="F120" s="7" t="s">
        <v>1906</v>
      </c>
      <c r="G120" s="7">
        <v>0.5</v>
      </c>
      <c r="H120" s="7">
        <v>60</v>
      </c>
      <c r="I120" s="7"/>
      <c r="J120" s="15">
        <f t="shared" si="6"/>
        <v>24</v>
      </c>
      <c r="K120" s="15">
        <f t="shared" si="7"/>
        <v>36</v>
      </c>
      <c r="L120" s="7"/>
    </row>
  </sheetData>
  <sheetProtection/>
  <mergeCells count="23">
    <mergeCell ref="E2:E3"/>
    <mergeCell ref="F2:F3"/>
    <mergeCell ref="G2:G3"/>
    <mergeCell ref="H2:H3"/>
    <mergeCell ref="I2:I3"/>
    <mergeCell ref="J2:K2"/>
    <mergeCell ref="A4:B4"/>
    <mergeCell ref="A5:B5"/>
    <mergeCell ref="L2:L3"/>
    <mergeCell ref="A1:L1"/>
    <mergeCell ref="A2:A3"/>
    <mergeCell ref="B2:B3"/>
    <mergeCell ref="C2:C3"/>
    <mergeCell ref="D2:D3"/>
    <mergeCell ref="A61:C61"/>
    <mergeCell ref="A15:C15"/>
    <mergeCell ref="A21:B21"/>
    <mergeCell ref="A22:C22"/>
    <mergeCell ref="A30:C30"/>
    <mergeCell ref="A6:C6"/>
    <mergeCell ref="A10:C10"/>
    <mergeCell ref="A50:B50"/>
    <mergeCell ref="A51:C51"/>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dimension ref="A1:N278"/>
  <sheetViews>
    <sheetView zoomScalePageLayoutView="0" workbookViewId="0" topLeftCell="A106">
      <selection activeCell="N130" sqref="N130:N288"/>
    </sheetView>
  </sheetViews>
  <sheetFormatPr defaultColWidth="9.00390625" defaultRowHeight="14.25"/>
  <cols>
    <col min="1" max="1" width="3.50390625" style="40" customWidth="1"/>
    <col min="2" max="2" width="5.50390625" style="40" customWidth="1"/>
    <col min="3" max="3" width="18.625" style="40" customWidth="1"/>
    <col min="4" max="4" width="8.75390625" style="73" customWidth="1"/>
    <col min="5" max="5" width="7.00390625" style="40" customWidth="1"/>
    <col min="6" max="6" width="6.50390625" style="40" customWidth="1"/>
    <col min="7" max="7" width="7.125" style="40" customWidth="1"/>
    <col min="8" max="8" width="7.25390625" style="40" customWidth="1"/>
    <col min="9" max="9" width="22.125" style="40" customWidth="1"/>
    <col min="10" max="10" width="6.25390625" style="155" customWidth="1"/>
    <col min="11" max="11" width="7.875" style="40" customWidth="1"/>
    <col min="12" max="12" width="6.625" style="40" customWidth="1"/>
    <col min="13" max="13" width="8.125" style="40" customWidth="1"/>
    <col min="14" max="14" width="5.875" style="40" customWidth="1"/>
    <col min="15" max="16384" width="9.00390625" style="40" customWidth="1"/>
  </cols>
  <sheetData>
    <row r="1" spans="1:14" ht="24" customHeight="1">
      <c r="A1" s="1" t="s">
        <v>2086</v>
      </c>
      <c r="B1" s="1"/>
      <c r="C1" s="1"/>
      <c r="D1" s="1"/>
      <c r="E1" s="1"/>
      <c r="F1" s="1"/>
      <c r="G1" s="1"/>
      <c r="H1" s="1"/>
      <c r="I1" s="1"/>
      <c r="J1" s="1"/>
      <c r="K1" s="1"/>
      <c r="L1" s="1"/>
      <c r="M1" s="1"/>
      <c r="N1" s="1"/>
    </row>
    <row r="2" spans="1:14" ht="38.25" customHeight="1">
      <c r="A2" s="7" t="s">
        <v>1907</v>
      </c>
      <c r="B2" s="7" t="s">
        <v>713</v>
      </c>
      <c r="C2" s="7" t="s">
        <v>1916</v>
      </c>
      <c r="D2" s="7" t="s">
        <v>1909</v>
      </c>
      <c r="E2" s="7" t="s">
        <v>1433</v>
      </c>
      <c r="F2" s="7" t="s">
        <v>1921</v>
      </c>
      <c r="G2" s="7" t="s">
        <v>1917</v>
      </c>
      <c r="H2" s="7" t="s">
        <v>1918</v>
      </c>
      <c r="I2" s="7" t="s">
        <v>1919</v>
      </c>
      <c r="J2" s="7" t="s">
        <v>2791</v>
      </c>
      <c r="K2" s="7" t="s">
        <v>1912</v>
      </c>
      <c r="L2" s="7" t="s">
        <v>707</v>
      </c>
      <c r="M2" s="7" t="s">
        <v>1914</v>
      </c>
      <c r="N2" s="7" t="s">
        <v>1915</v>
      </c>
    </row>
    <row r="3" spans="1:14" s="127" customFormat="1" ht="21.75" customHeight="1">
      <c r="A3" s="195" t="s">
        <v>2087</v>
      </c>
      <c r="B3" s="196"/>
      <c r="C3" s="197"/>
      <c r="D3" s="109"/>
      <c r="E3" s="109"/>
      <c r="F3" s="109"/>
      <c r="G3" s="109"/>
      <c r="H3" s="109"/>
      <c r="I3" s="109"/>
      <c r="J3" s="109">
        <f>SUM(J4,J128,J273,J276)</f>
        <v>69176.96999999999</v>
      </c>
      <c r="K3" s="109">
        <f>SUM(K4,K128,K273,K276)</f>
        <v>1762.1265</v>
      </c>
      <c r="L3" s="109">
        <f>SUM(L4,L128,L273,L276)</f>
        <v>766.7800000000002</v>
      </c>
      <c r="M3" s="160">
        <f>SUM(M4,M128,M273,M276)</f>
        <v>995.3765</v>
      </c>
      <c r="N3" s="135"/>
    </row>
    <row r="4" spans="1:14" s="127" customFormat="1" ht="21" customHeight="1">
      <c r="A4" s="195" t="s">
        <v>2088</v>
      </c>
      <c r="B4" s="196"/>
      <c r="C4" s="197"/>
      <c r="D4" s="109"/>
      <c r="E4" s="109"/>
      <c r="F4" s="109"/>
      <c r="G4" s="109"/>
      <c r="H4" s="109"/>
      <c r="I4" s="109"/>
      <c r="J4" s="109">
        <f>SUM(J5:J127)</f>
        <v>48246.14999999999</v>
      </c>
      <c r="K4" s="109">
        <f>SUM(K5:K127)</f>
        <v>1082.64</v>
      </c>
      <c r="L4" s="109">
        <f>SUM(L5:L127)</f>
        <v>766.7800000000002</v>
      </c>
      <c r="M4" s="109">
        <f>SUM(M5:M127)</f>
        <v>315.88999999999993</v>
      </c>
      <c r="N4" s="135"/>
    </row>
    <row r="5" spans="1:14" ht="63.75" customHeight="1">
      <c r="A5" s="7">
        <v>1</v>
      </c>
      <c r="B5" s="7" t="s">
        <v>1516</v>
      </c>
      <c r="C5" s="7" t="s">
        <v>2089</v>
      </c>
      <c r="D5" s="7" t="s">
        <v>2090</v>
      </c>
      <c r="E5" s="7" t="s">
        <v>2091</v>
      </c>
      <c r="F5" s="7" t="s">
        <v>753</v>
      </c>
      <c r="G5" s="7" t="s">
        <v>2092</v>
      </c>
      <c r="H5" s="7" t="s">
        <v>2093</v>
      </c>
      <c r="I5" s="7" t="s">
        <v>2094</v>
      </c>
      <c r="J5" s="7">
        <v>11000</v>
      </c>
      <c r="K5" s="7">
        <v>596</v>
      </c>
      <c r="L5" s="7">
        <v>396</v>
      </c>
      <c r="M5" s="7">
        <v>200</v>
      </c>
      <c r="N5" s="7"/>
    </row>
    <row r="6" spans="1:14" ht="35.25" customHeight="1">
      <c r="A6" s="7">
        <v>2</v>
      </c>
      <c r="B6" s="7" t="s">
        <v>1517</v>
      </c>
      <c r="C6" s="7" t="s">
        <v>2095</v>
      </c>
      <c r="D6" s="7" t="s">
        <v>2096</v>
      </c>
      <c r="E6" s="7" t="s">
        <v>2097</v>
      </c>
      <c r="F6" s="7" t="s">
        <v>818</v>
      </c>
      <c r="G6" s="7" t="s">
        <v>2098</v>
      </c>
      <c r="H6" s="7" t="s">
        <v>751</v>
      </c>
      <c r="I6" s="7" t="s">
        <v>2099</v>
      </c>
      <c r="J6" s="7">
        <v>16479</v>
      </c>
      <c r="K6" s="7">
        <v>102</v>
      </c>
      <c r="L6" s="7">
        <v>81</v>
      </c>
      <c r="M6" s="7">
        <v>21</v>
      </c>
      <c r="N6" s="7"/>
    </row>
    <row r="7" spans="1:14" ht="31.5" customHeight="1">
      <c r="A7" s="7">
        <v>3</v>
      </c>
      <c r="B7" s="7" t="s">
        <v>2104</v>
      </c>
      <c r="C7" s="7" t="s">
        <v>2111</v>
      </c>
      <c r="D7" s="7" t="s">
        <v>2112</v>
      </c>
      <c r="E7" s="7" t="s">
        <v>2097</v>
      </c>
      <c r="F7" s="7" t="s">
        <v>820</v>
      </c>
      <c r="G7" s="7" t="s">
        <v>2098</v>
      </c>
      <c r="H7" s="7" t="s">
        <v>751</v>
      </c>
      <c r="I7" s="7" t="s">
        <v>2792</v>
      </c>
      <c r="J7" s="7">
        <v>1005</v>
      </c>
      <c r="K7" s="7">
        <v>43</v>
      </c>
      <c r="L7" s="7">
        <v>34</v>
      </c>
      <c r="M7" s="7">
        <v>9</v>
      </c>
      <c r="N7" s="7"/>
    </row>
    <row r="8" spans="1:14" ht="29.25" customHeight="1">
      <c r="A8" s="7">
        <v>4</v>
      </c>
      <c r="B8" s="7" t="s">
        <v>2100</v>
      </c>
      <c r="C8" s="7" t="s">
        <v>2108</v>
      </c>
      <c r="D8" s="7" t="s">
        <v>2109</v>
      </c>
      <c r="E8" s="7" t="s">
        <v>2097</v>
      </c>
      <c r="F8" s="7" t="s">
        <v>1503</v>
      </c>
      <c r="G8" s="7" t="s">
        <v>2098</v>
      </c>
      <c r="H8" s="7" t="s">
        <v>751</v>
      </c>
      <c r="I8" s="7" t="s">
        <v>2110</v>
      </c>
      <c r="J8" s="7">
        <v>5230</v>
      </c>
      <c r="K8" s="7">
        <v>55</v>
      </c>
      <c r="L8" s="7">
        <v>44</v>
      </c>
      <c r="M8" s="7">
        <v>11</v>
      </c>
      <c r="N8" s="7"/>
    </row>
    <row r="9" spans="1:14" ht="29.25" customHeight="1">
      <c r="A9" s="7">
        <v>5</v>
      </c>
      <c r="B9" s="7" t="s">
        <v>2100</v>
      </c>
      <c r="C9" s="7" t="s">
        <v>2101</v>
      </c>
      <c r="D9" s="7" t="s">
        <v>2102</v>
      </c>
      <c r="E9" s="7" t="s">
        <v>2097</v>
      </c>
      <c r="F9" s="7" t="s">
        <v>819</v>
      </c>
      <c r="G9" s="7" t="s">
        <v>2098</v>
      </c>
      <c r="H9" s="7" t="s">
        <v>751</v>
      </c>
      <c r="I9" s="7" t="s">
        <v>2103</v>
      </c>
      <c r="J9" s="7">
        <v>1350</v>
      </c>
      <c r="K9" s="7">
        <v>23</v>
      </c>
      <c r="L9" s="7">
        <v>21</v>
      </c>
      <c r="M9" s="7">
        <v>2</v>
      </c>
      <c r="N9" s="7"/>
    </row>
    <row r="10" spans="1:14" ht="35.25" customHeight="1">
      <c r="A10" s="7">
        <v>6</v>
      </c>
      <c r="B10" s="7" t="s">
        <v>2104</v>
      </c>
      <c r="C10" s="7" t="s">
        <v>2105</v>
      </c>
      <c r="D10" s="7" t="s">
        <v>2106</v>
      </c>
      <c r="E10" s="7" t="s">
        <v>2097</v>
      </c>
      <c r="F10" s="7" t="s">
        <v>1496</v>
      </c>
      <c r="G10" s="7" t="s">
        <v>2098</v>
      </c>
      <c r="H10" s="7" t="s">
        <v>751</v>
      </c>
      <c r="I10" s="7" t="s">
        <v>2107</v>
      </c>
      <c r="J10" s="7">
        <v>1090</v>
      </c>
      <c r="K10" s="7">
        <v>64</v>
      </c>
      <c r="L10" s="7">
        <v>51</v>
      </c>
      <c r="M10" s="7">
        <v>13</v>
      </c>
      <c r="N10" s="7"/>
    </row>
    <row r="11" spans="1:14" s="37" customFormat="1" ht="24">
      <c r="A11" s="7">
        <v>7</v>
      </c>
      <c r="B11" s="7" t="s">
        <v>2113</v>
      </c>
      <c r="C11" s="57" t="s">
        <v>58</v>
      </c>
      <c r="D11" s="165" t="s">
        <v>2790</v>
      </c>
      <c r="E11" s="55" t="s">
        <v>2097</v>
      </c>
      <c r="F11" s="55" t="s">
        <v>2114</v>
      </c>
      <c r="G11" s="7" t="s">
        <v>2098</v>
      </c>
      <c r="H11" s="7" t="s">
        <v>2115</v>
      </c>
      <c r="I11" s="7" t="s">
        <v>2116</v>
      </c>
      <c r="J11" s="166"/>
      <c r="K11" s="15">
        <v>1.19</v>
      </c>
      <c r="L11" s="15">
        <v>0.83</v>
      </c>
      <c r="M11" s="15">
        <v>0.36</v>
      </c>
      <c r="N11" s="55"/>
    </row>
    <row r="12" spans="1:14" s="37" customFormat="1" ht="24">
      <c r="A12" s="7">
        <v>8</v>
      </c>
      <c r="B12" s="7" t="s">
        <v>2117</v>
      </c>
      <c r="C12" s="58" t="s">
        <v>60</v>
      </c>
      <c r="D12" s="53" t="s">
        <v>2118</v>
      </c>
      <c r="E12" s="55" t="s">
        <v>2119</v>
      </c>
      <c r="F12" s="55" t="s">
        <v>327</v>
      </c>
      <c r="G12" s="7" t="s">
        <v>2098</v>
      </c>
      <c r="H12" s="7" t="s">
        <v>2115</v>
      </c>
      <c r="I12" s="7" t="s">
        <v>2116</v>
      </c>
      <c r="J12" s="166">
        <v>618</v>
      </c>
      <c r="K12" s="15">
        <v>3.87</v>
      </c>
      <c r="L12" s="15">
        <v>2.71</v>
      </c>
      <c r="M12" s="15">
        <v>1.16</v>
      </c>
      <c r="N12" s="55"/>
    </row>
    <row r="13" spans="1:14" s="37" customFormat="1" ht="24">
      <c r="A13" s="7">
        <v>9</v>
      </c>
      <c r="B13" s="7" t="s">
        <v>2117</v>
      </c>
      <c r="C13" s="57" t="s">
        <v>61</v>
      </c>
      <c r="D13" s="53" t="s">
        <v>2118</v>
      </c>
      <c r="E13" s="55" t="s">
        <v>2119</v>
      </c>
      <c r="F13" s="55" t="s">
        <v>1475</v>
      </c>
      <c r="G13" s="7" t="s">
        <v>2098</v>
      </c>
      <c r="H13" s="7" t="s">
        <v>2115</v>
      </c>
      <c r="I13" s="7" t="s">
        <v>2116</v>
      </c>
      <c r="J13" s="166">
        <v>30</v>
      </c>
      <c r="K13" s="15">
        <v>1.55</v>
      </c>
      <c r="L13" s="15">
        <v>1.08</v>
      </c>
      <c r="M13" s="15">
        <v>0.46</v>
      </c>
      <c r="N13" s="55"/>
    </row>
    <row r="14" spans="1:14" s="37" customFormat="1" ht="24">
      <c r="A14" s="7">
        <v>10</v>
      </c>
      <c r="B14" s="7" t="s">
        <v>2117</v>
      </c>
      <c r="C14" s="57" t="s">
        <v>62</v>
      </c>
      <c r="D14" s="53" t="s">
        <v>2118</v>
      </c>
      <c r="E14" s="55" t="s">
        <v>2119</v>
      </c>
      <c r="F14" s="55" t="s">
        <v>1476</v>
      </c>
      <c r="G14" s="7" t="s">
        <v>2098</v>
      </c>
      <c r="H14" s="7" t="s">
        <v>2115</v>
      </c>
      <c r="I14" s="7" t="s">
        <v>2116</v>
      </c>
      <c r="J14" s="166">
        <v>70</v>
      </c>
      <c r="K14" s="15">
        <v>2.1</v>
      </c>
      <c r="L14" s="15">
        <v>1.47</v>
      </c>
      <c r="M14" s="15">
        <v>0.63</v>
      </c>
      <c r="N14" s="55"/>
    </row>
    <row r="15" spans="1:14" s="37" customFormat="1" ht="24">
      <c r="A15" s="7">
        <v>11</v>
      </c>
      <c r="B15" s="7" t="s">
        <v>2117</v>
      </c>
      <c r="C15" s="62" t="s">
        <v>3013</v>
      </c>
      <c r="D15" s="53" t="s">
        <v>2120</v>
      </c>
      <c r="E15" s="55" t="s">
        <v>2119</v>
      </c>
      <c r="F15" s="55" t="s">
        <v>2121</v>
      </c>
      <c r="G15" s="7" t="s">
        <v>2098</v>
      </c>
      <c r="H15" s="7" t="s">
        <v>2115</v>
      </c>
      <c r="I15" s="7" t="s">
        <v>2116</v>
      </c>
      <c r="J15" s="166"/>
      <c r="K15" s="15">
        <v>1.15</v>
      </c>
      <c r="L15" s="15">
        <v>0.8</v>
      </c>
      <c r="M15" s="15">
        <v>0.34</v>
      </c>
      <c r="N15" s="55"/>
    </row>
    <row r="16" spans="1:14" s="37" customFormat="1" ht="24">
      <c r="A16" s="7">
        <v>12</v>
      </c>
      <c r="B16" s="7" t="s">
        <v>2117</v>
      </c>
      <c r="C16" s="157" t="s">
        <v>3014</v>
      </c>
      <c r="D16" s="53" t="s">
        <v>2120</v>
      </c>
      <c r="E16" s="55" t="s">
        <v>2119</v>
      </c>
      <c r="F16" s="55" t="s">
        <v>753</v>
      </c>
      <c r="G16" s="7" t="s">
        <v>2098</v>
      </c>
      <c r="H16" s="7" t="s">
        <v>2115</v>
      </c>
      <c r="I16" s="7" t="s">
        <v>2116</v>
      </c>
      <c r="J16" s="166">
        <v>150</v>
      </c>
      <c r="K16" s="15">
        <v>1.91</v>
      </c>
      <c r="L16" s="15">
        <v>1.34</v>
      </c>
      <c r="M16" s="15">
        <v>0.57</v>
      </c>
      <c r="N16" s="55"/>
    </row>
    <row r="17" spans="1:14" s="37" customFormat="1" ht="24">
      <c r="A17" s="7">
        <v>13</v>
      </c>
      <c r="B17" s="7" t="s">
        <v>2117</v>
      </c>
      <c r="C17" s="157" t="s">
        <v>3015</v>
      </c>
      <c r="D17" s="53" t="s">
        <v>2120</v>
      </c>
      <c r="E17" s="55" t="s">
        <v>2119</v>
      </c>
      <c r="F17" s="55" t="s">
        <v>753</v>
      </c>
      <c r="G17" s="7" t="s">
        <v>2098</v>
      </c>
      <c r="H17" s="7" t="s">
        <v>2115</v>
      </c>
      <c r="I17" s="7" t="s">
        <v>2116</v>
      </c>
      <c r="J17" s="166">
        <v>156</v>
      </c>
      <c r="K17" s="15">
        <v>2.02</v>
      </c>
      <c r="L17" s="15">
        <v>1.42</v>
      </c>
      <c r="M17" s="15">
        <v>0.61</v>
      </c>
      <c r="N17" s="55"/>
    </row>
    <row r="18" spans="1:14" s="37" customFormat="1" ht="24">
      <c r="A18" s="7">
        <v>14</v>
      </c>
      <c r="B18" s="7" t="s">
        <v>2117</v>
      </c>
      <c r="C18" s="157" t="s">
        <v>3016</v>
      </c>
      <c r="D18" s="53" t="s">
        <v>2120</v>
      </c>
      <c r="E18" s="55" t="s">
        <v>2119</v>
      </c>
      <c r="F18" s="55" t="s">
        <v>753</v>
      </c>
      <c r="G18" s="7" t="s">
        <v>2098</v>
      </c>
      <c r="H18" s="7" t="s">
        <v>2115</v>
      </c>
      <c r="I18" s="7" t="s">
        <v>2116</v>
      </c>
      <c r="J18" s="166">
        <v>113.2</v>
      </c>
      <c r="K18" s="15">
        <v>1.19</v>
      </c>
      <c r="L18" s="15">
        <v>0.83</v>
      </c>
      <c r="M18" s="15">
        <v>0.36</v>
      </c>
      <c r="N18" s="55"/>
    </row>
    <row r="19" spans="1:14" s="37" customFormat="1" ht="24">
      <c r="A19" s="7">
        <v>15</v>
      </c>
      <c r="B19" s="7" t="s">
        <v>2117</v>
      </c>
      <c r="C19" s="157" t="s">
        <v>3017</v>
      </c>
      <c r="D19" s="53" t="s">
        <v>2120</v>
      </c>
      <c r="E19" s="55" t="s">
        <v>2119</v>
      </c>
      <c r="F19" s="55" t="s">
        <v>1499</v>
      </c>
      <c r="G19" s="7" t="s">
        <v>2098</v>
      </c>
      <c r="H19" s="7" t="s">
        <v>2115</v>
      </c>
      <c r="I19" s="7" t="s">
        <v>2116</v>
      </c>
      <c r="J19" s="166">
        <v>184.5</v>
      </c>
      <c r="K19" s="15">
        <v>2.46</v>
      </c>
      <c r="L19" s="15">
        <v>1.72</v>
      </c>
      <c r="M19" s="15">
        <v>0.74</v>
      </c>
      <c r="N19" s="55"/>
    </row>
    <row r="20" spans="1:14" s="37" customFormat="1" ht="24">
      <c r="A20" s="7">
        <v>16</v>
      </c>
      <c r="B20" s="7" t="s">
        <v>2117</v>
      </c>
      <c r="C20" s="157" t="s">
        <v>3018</v>
      </c>
      <c r="D20" s="53" t="s">
        <v>2120</v>
      </c>
      <c r="E20" s="55" t="s">
        <v>2119</v>
      </c>
      <c r="F20" s="55" t="s">
        <v>753</v>
      </c>
      <c r="G20" s="7" t="s">
        <v>2098</v>
      </c>
      <c r="H20" s="7" t="s">
        <v>2115</v>
      </c>
      <c r="I20" s="7" t="s">
        <v>2116</v>
      </c>
      <c r="J20" s="166">
        <v>207.2</v>
      </c>
      <c r="K20" s="15">
        <v>1.45</v>
      </c>
      <c r="L20" s="15">
        <v>1.02</v>
      </c>
      <c r="M20" s="15">
        <v>0.44</v>
      </c>
      <c r="N20" s="55"/>
    </row>
    <row r="21" spans="1:14" s="37" customFormat="1" ht="24">
      <c r="A21" s="7">
        <v>17</v>
      </c>
      <c r="B21" s="7" t="s">
        <v>2117</v>
      </c>
      <c r="C21" s="157" t="s">
        <v>3019</v>
      </c>
      <c r="D21" s="53" t="s">
        <v>2120</v>
      </c>
      <c r="E21" s="55" t="s">
        <v>2119</v>
      </c>
      <c r="F21" s="55" t="s">
        <v>1500</v>
      </c>
      <c r="G21" s="7" t="s">
        <v>2098</v>
      </c>
      <c r="H21" s="7" t="s">
        <v>2115</v>
      </c>
      <c r="I21" s="7" t="s">
        <v>2116</v>
      </c>
      <c r="J21" s="166">
        <v>155.2</v>
      </c>
      <c r="K21" s="15">
        <v>2.42</v>
      </c>
      <c r="L21" s="15">
        <v>1.7</v>
      </c>
      <c r="M21" s="15">
        <v>0.73</v>
      </c>
      <c r="N21" s="55"/>
    </row>
    <row r="22" spans="1:14" s="37" customFormat="1" ht="24">
      <c r="A22" s="7">
        <v>18</v>
      </c>
      <c r="B22" s="7" t="s">
        <v>2117</v>
      </c>
      <c r="C22" s="157" t="s">
        <v>3020</v>
      </c>
      <c r="D22" s="53" t="s">
        <v>2120</v>
      </c>
      <c r="E22" s="55" t="s">
        <v>2119</v>
      </c>
      <c r="F22" s="55" t="s">
        <v>753</v>
      </c>
      <c r="G22" s="7" t="s">
        <v>2098</v>
      </c>
      <c r="H22" s="7" t="s">
        <v>2115</v>
      </c>
      <c r="I22" s="7" t="s">
        <v>2116</v>
      </c>
      <c r="J22" s="166">
        <v>326.8</v>
      </c>
      <c r="K22" s="15">
        <v>3.71</v>
      </c>
      <c r="L22" s="15">
        <v>2.6</v>
      </c>
      <c r="M22" s="15">
        <v>1.11</v>
      </c>
      <c r="N22" s="55"/>
    </row>
    <row r="23" spans="1:14" s="37" customFormat="1" ht="24">
      <c r="A23" s="7">
        <v>19</v>
      </c>
      <c r="B23" s="7" t="s">
        <v>2117</v>
      </c>
      <c r="C23" s="157" t="s">
        <v>3021</v>
      </c>
      <c r="D23" s="53" t="s">
        <v>2120</v>
      </c>
      <c r="E23" s="55" t="s">
        <v>2119</v>
      </c>
      <c r="F23" s="55" t="s">
        <v>753</v>
      </c>
      <c r="G23" s="7" t="s">
        <v>2098</v>
      </c>
      <c r="H23" s="7" t="s">
        <v>2115</v>
      </c>
      <c r="I23" s="7" t="s">
        <v>2116</v>
      </c>
      <c r="J23" s="166">
        <v>47.4</v>
      </c>
      <c r="K23" s="15">
        <v>1.55</v>
      </c>
      <c r="L23" s="15">
        <v>1.09</v>
      </c>
      <c r="M23" s="15">
        <v>0.47</v>
      </c>
      <c r="N23" s="55"/>
    </row>
    <row r="24" spans="1:14" s="37" customFormat="1" ht="24">
      <c r="A24" s="7">
        <v>20</v>
      </c>
      <c r="B24" s="7" t="s">
        <v>2117</v>
      </c>
      <c r="C24" s="157" t="s">
        <v>3022</v>
      </c>
      <c r="D24" s="53" t="s">
        <v>2120</v>
      </c>
      <c r="E24" s="55" t="s">
        <v>2119</v>
      </c>
      <c r="F24" s="55" t="s">
        <v>1501</v>
      </c>
      <c r="G24" s="7" t="s">
        <v>2098</v>
      </c>
      <c r="H24" s="7" t="s">
        <v>2115</v>
      </c>
      <c r="I24" s="7" t="s">
        <v>2116</v>
      </c>
      <c r="J24" s="166">
        <v>25</v>
      </c>
      <c r="K24" s="15">
        <v>0.97</v>
      </c>
      <c r="L24" s="15">
        <v>0.68</v>
      </c>
      <c r="M24" s="15">
        <v>0.29</v>
      </c>
      <c r="N24" s="55"/>
    </row>
    <row r="25" spans="1:14" s="37" customFormat="1" ht="24">
      <c r="A25" s="7">
        <v>21</v>
      </c>
      <c r="B25" s="7" t="s">
        <v>2117</v>
      </c>
      <c r="C25" s="157" t="s">
        <v>3023</v>
      </c>
      <c r="D25" s="53" t="s">
        <v>2120</v>
      </c>
      <c r="E25" s="55" t="s">
        <v>2119</v>
      </c>
      <c r="F25" s="55" t="s">
        <v>1500</v>
      </c>
      <c r="G25" s="7" t="s">
        <v>2098</v>
      </c>
      <c r="H25" s="7" t="s">
        <v>2115</v>
      </c>
      <c r="I25" s="7" t="s">
        <v>2116</v>
      </c>
      <c r="J25" s="166">
        <v>35</v>
      </c>
      <c r="K25" s="15">
        <v>2.22</v>
      </c>
      <c r="L25" s="15">
        <v>1.56</v>
      </c>
      <c r="M25" s="15">
        <v>0.67</v>
      </c>
      <c r="N25" s="55"/>
    </row>
    <row r="26" spans="1:14" s="37" customFormat="1" ht="24">
      <c r="A26" s="7">
        <v>22</v>
      </c>
      <c r="B26" s="7" t="s">
        <v>2117</v>
      </c>
      <c r="C26" s="157" t="s">
        <v>3024</v>
      </c>
      <c r="D26" s="53" t="s">
        <v>2120</v>
      </c>
      <c r="E26" s="55" t="s">
        <v>2119</v>
      </c>
      <c r="F26" s="55" t="s">
        <v>753</v>
      </c>
      <c r="G26" s="7" t="s">
        <v>2098</v>
      </c>
      <c r="H26" s="7" t="s">
        <v>2115</v>
      </c>
      <c r="I26" s="7" t="s">
        <v>2116</v>
      </c>
      <c r="J26" s="166">
        <v>18</v>
      </c>
      <c r="K26" s="15">
        <v>1.07</v>
      </c>
      <c r="L26" s="15">
        <v>0.75</v>
      </c>
      <c r="M26" s="15">
        <v>0.32</v>
      </c>
      <c r="N26" s="55"/>
    </row>
    <row r="27" spans="1:14" s="37" customFormat="1" ht="24">
      <c r="A27" s="7">
        <v>23</v>
      </c>
      <c r="B27" s="7" t="s">
        <v>2117</v>
      </c>
      <c r="C27" s="157" t="s">
        <v>3025</v>
      </c>
      <c r="D27" s="53" t="s">
        <v>2120</v>
      </c>
      <c r="E27" s="55" t="s">
        <v>2119</v>
      </c>
      <c r="F27" s="55" t="s">
        <v>753</v>
      </c>
      <c r="G27" s="7" t="s">
        <v>2098</v>
      </c>
      <c r="H27" s="7" t="s">
        <v>2115</v>
      </c>
      <c r="I27" s="7" t="s">
        <v>2116</v>
      </c>
      <c r="J27" s="166">
        <v>28.3</v>
      </c>
      <c r="K27" s="15">
        <v>1.62</v>
      </c>
      <c r="L27" s="15">
        <v>1.13</v>
      </c>
      <c r="M27" s="15">
        <v>0.49</v>
      </c>
      <c r="N27" s="55"/>
    </row>
    <row r="28" spans="1:14" s="37" customFormat="1" ht="24">
      <c r="A28" s="7">
        <v>24</v>
      </c>
      <c r="B28" s="7" t="s">
        <v>2117</v>
      </c>
      <c r="C28" s="157" t="s">
        <v>3026</v>
      </c>
      <c r="D28" s="53" t="s">
        <v>2120</v>
      </c>
      <c r="E28" s="55" t="s">
        <v>2119</v>
      </c>
      <c r="F28" s="55" t="s">
        <v>1502</v>
      </c>
      <c r="G28" s="7" t="s">
        <v>2098</v>
      </c>
      <c r="H28" s="7" t="s">
        <v>2115</v>
      </c>
      <c r="I28" s="7" t="s">
        <v>2116</v>
      </c>
      <c r="J28" s="166">
        <v>28</v>
      </c>
      <c r="K28" s="15">
        <v>1.03</v>
      </c>
      <c r="L28" s="15">
        <v>0.72</v>
      </c>
      <c r="M28" s="15">
        <v>0.31</v>
      </c>
      <c r="N28" s="55"/>
    </row>
    <row r="29" spans="1:14" s="37" customFormat="1" ht="24">
      <c r="A29" s="7">
        <v>25</v>
      </c>
      <c r="B29" s="7" t="s">
        <v>2117</v>
      </c>
      <c r="C29" s="157" t="s">
        <v>3027</v>
      </c>
      <c r="D29" s="53" t="s">
        <v>2120</v>
      </c>
      <c r="E29" s="55" t="s">
        <v>2119</v>
      </c>
      <c r="F29" s="55" t="s">
        <v>753</v>
      </c>
      <c r="G29" s="7" t="s">
        <v>2098</v>
      </c>
      <c r="H29" s="7" t="s">
        <v>2115</v>
      </c>
      <c r="I29" s="7" t="s">
        <v>2116</v>
      </c>
      <c r="J29" s="166">
        <v>57.5</v>
      </c>
      <c r="K29" s="15">
        <v>1.33</v>
      </c>
      <c r="L29" s="15">
        <v>0.93</v>
      </c>
      <c r="M29" s="15">
        <v>0.4</v>
      </c>
      <c r="N29" s="55"/>
    </row>
    <row r="30" spans="1:14" s="37" customFormat="1" ht="24">
      <c r="A30" s="7">
        <v>26</v>
      </c>
      <c r="B30" s="7" t="s">
        <v>2117</v>
      </c>
      <c r="C30" s="157" t="s">
        <v>3028</v>
      </c>
      <c r="D30" s="53" t="s">
        <v>2120</v>
      </c>
      <c r="E30" s="55" t="s">
        <v>2119</v>
      </c>
      <c r="F30" s="55" t="s">
        <v>1502</v>
      </c>
      <c r="G30" s="7" t="s">
        <v>2098</v>
      </c>
      <c r="H30" s="7" t="s">
        <v>2115</v>
      </c>
      <c r="I30" s="7" t="s">
        <v>2116</v>
      </c>
      <c r="J30" s="166">
        <v>273.7</v>
      </c>
      <c r="K30" s="15">
        <v>1.92</v>
      </c>
      <c r="L30" s="15">
        <v>1.34</v>
      </c>
      <c r="M30" s="15">
        <v>0.57</v>
      </c>
      <c r="N30" s="55"/>
    </row>
    <row r="31" spans="1:14" s="37" customFormat="1" ht="24">
      <c r="A31" s="7">
        <v>27</v>
      </c>
      <c r="B31" s="7" t="s">
        <v>2117</v>
      </c>
      <c r="C31" s="157" t="s">
        <v>3029</v>
      </c>
      <c r="D31" s="53" t="s">
        <v>2120</v>
      </c>
      <c r="E31" s="55" t="s">
        <v>2119</v>
      </c>
      <c r="F31" s="55" t="s">
        <v>1500</v>
      </c>
      <c r="G31" s="7" t="s">
        <v>2098</v>
      </c>
      <c r="H31" s="7" t="s">
        <v>2115</v>
      </c>
      <c r="I31" s="7" t="s">
        <v>2116</v>
      </c>
      <c r="J31" s="166">
        <v>547.9</v>
      </c>
      <c r="K31" s="15">
        <v>2.81</v>
      </c>
      <c r="L31" s="15">
        <v>1.97</v>
      </c>
      <c r="M31" s="15">
        <v>0.84</v>
      </c>
      <c r="N31" s="55"/>
    </row>
    <row r="32" spans="1:14" s="37" customFormat="1" ht="24">
      <c r="A32" s="7">
        <v>28</v>
      </c>
      <c r="B32" s="7" t="s">
        <v>2117</v>
      </c>
      <c r="C32" s="59" t="s">
        <v>63</v>
      </c>
      <c r="D32" s="53" t="s">
        <v>2122</v>
      </c>
      <c r="E32" s="55" t="s">
        <v>2119</v>
      </c>
      <c r="F32" s="55" t="s">
        <v>2797</v>
      </c>
      <c r="G32" s="7" t="s">
        <v>2098</v>
      </c>
      <c r="H32" s="7" t="s">
        <v>2115</v>
      </c>
      <c r="I32" s="7" t="s">
        <v>2116</v>
      </c>
      <c r="J32" s="166">
        <v>293</v>
      </c>
      <c r="K32" s="15">
        <v>3.02</v>
      </c>
      <c r="L32" s="15">
        <v>2.11</v>
      </c>
      <c r="M32" s="15">
        <v>0.91</v>
      </c>
      <c r="N32" s="55"/>
    </row>
    <row r="33" spans="1:14" s="37" customFormat="1" ht="24">
      <c r="A33" s="7">
        <v>29</v>
      </c>
      <c r="B33" s="7" t="s">
        <v>2117</v>
      </c>
      <c r="C33" s="59" t="s">
        <v>64</v>
      </c>
      <c r="D33" s="53" t="s">
        <v>2122</v>
      </c>
      <c r="E33" s="55" t="s">
        <v>2119</v>
      </c>
      <c r="F33" s="55" t="s">
        <v>327</v>
      </c>
      <c r="G33" s="7" t="s">
        <v>2098</v>
      </c>
      <c r="H33" s="7" t="s">
        <v>2115</v>
      </c>
      <c r="I33" s="7" t="s">
        <v>2116</v>
      </c>
      <c r="J33" s="166">
        <v>169.5</v>
      </c>
      <c r="K33" s="15">
        <v>5.36</v>
      </c>
      <c r="L33" s="15">
        <v>3.75</v>
      </c>
      <c r="M33" s="15">
        <v>1.61</v>
      </c>
      <c r="N33" s="55"/>
    </row>
    <row r="34" spans="1:14" s="37" customFormat="1" ht="24">
      <c r="A34" s="7">
        <v>30</v>
      </c>
      <c r="B34" s="7" t="s">
        <v>2117</v>
      </c>
      <c r="C34" s="59" t="s">
        <v>65</v>
      </c>
      <c r="D34" s="53" t="s">
        <v>2122</v>
      </c>
      <c r="E34" s="55" t="s">
        <v>2119</v>
      </c>
      <c r="F34" s="55" t="s">
        <v>329</v>
      </c>
      <c r="G34" s="7" t="s">
        <v>2098</v>
      </c>
      <c r="H34" s="7" t="s">
        <v>2115</v>
      </c>
      <c r="I34" s="7" t="s">
        <v>2116</v>
      </c>
      <c r="J34" s="166">
        <v>114</v>
      </c>
      <c r="K34" s="15">
        <v>2.53</v>
      </c>
      <c r="L34" s="15">
        <v>1.77</v>
      </c>
      <c r="M34" s="15">
        <v>0.76</v>
      </c>
      <c r="N34" s="55"/>
    </row>
    <row r="35" spans="1:14" s="37" customFormat="1" ht="24">
      <c r="A35" s="7">
        <v>31</v>
      </c>
      <c r="B35" s="7" t="s">
        <v>2117</v>
      </c>
      <c r="C35" s="59" t="s">
        <v>66</v>
      </c>
      <c r="D35" s="53" t="s">
        <v>2122</v>
      </c>
      <c r="E35" s="55" t="s">
        <v>2119</v>
      </c>
      <c r="F35" s="55" t="s">
        <v>327</v>
      </c>
      <c r="G35" s="7" t="s">
        <v>2098</v>
      </c>
      <c r="H35" s="7" t="s">
        <v>2115</v>
      </c>
      <c r="I35" s="7" t="s">
        <v>2116</v>
      </c>
      <c r="J35" s="166">
        <v>67</v>
      </c>
      <c r="K35" s="15">
        <v>1.22</v>
      </c>
      <c r="L35" s="15">
        <v>0.85</v>
      </c>
      <c r="M35" s="15">
        <v>0.37</v>
      </c>
      <c r="N35" s="55"/>
    </row>
    <row r="36" spans="1:14" s="37" customFormat="1" ht="24">
      <c r="A36" s="7">
        <v>32</v>
      </c>
      <c r="B36" s="7" t="s">
        <v>2117</v>
      </c>
      <c r="C36" s="59" t="s">
        <v>67</v>
      </c>
      <c r="D36" s="53" t="s">
        <v>2122</v>
      </c>
      <c r="E36" s="55" t="s">
        <v>2119</v>
      </c>
      <c r="F36" s="55" t="s">
        <v>327</v>
      </c>
      <c r="G36" s="7" t="s">
        <v>2098</v>
      </c>
      <c r="H36" s="7" t="s">
        <v>2115</v>
      </c>
      <c r="I36" s="7" t="s">
        <v>2116</v>
      </c>
      <c r="J36" s="166">
        <v>21</v>
      </c>
      <c r="K36" s="15">
        <v>1.56</v>
      </c>
      <c r="L36" s="15">
        <v>1.09</v>
      </c>
      <c r="M36" s="15">
        <v>0.47</v>
      </c>
      <c r="N36" s="55"/>
    </row>
    <row r="37" spans="1:14" s="37" customFormat="1" ht="24">
      <c r="A37" s="7">
        <v>33</v>
      </c>
      <c r="B37" s="7" t="s">
        <v>2117</v>
      </c>
      <c r="C37" s="59" t="s">
        <v>68</v>
      </c>
      <c r="D37" s="53" t="s">
        <v>2122</v>
      </c>
      <c r="E37" s="55" t="s">
        <v>2119</v>
      </c>
      <c r="F37" s="55" t="s">
        <v>41</v>
      </c>
      <c r="G37" s="7" t="s">
        <v>2098</v>
      </c>
      <c r="H37" s="7" t="s">
        <v>2115</v>
      </c>
      <c r="I37" s="7" t="s">
        <v>2116</v>
      </c>
      <c r="J37" s="166">
        <v>10.6</v>
      </c>
      <c r="K37" s="15">
        <v>0.99</v>
      </c>
      <c r="L37" s="15">
        <v>0.69</v>
      </c>
      <c r="M37" s="15">
        <v>0.3</v>
      </c>
      <c r="N37" s="55"/>
    </row>
    <row r="38" spans="1:14" s="37" customFormat="1" ht="24">
      <c r="A38" s="7">
        <v>34</v>
      </c>
      <c r="B38" s="7" t="s">
        <v>2117</v>
      </c>
      <c r="C38" s="60" t="s">
        <v>69</v>
      </c>
      <c r="D38" s="53" t="s">
        <v>2122</v>
      </c>
      <c r="E38" s="55" t="s">
        <v>2119</v>
      </c>
      <c r="F38" s="55" t="s">
        <v>327</v>
      </c>
      <c r="G38" s="7" t="s">
        <v>2098</v>
      </c>
      <c r="H38" s="7" t="s">
        <v>2115</v>
      </c>
      <c r="I38" s="7" t="s">
        <v>2116</v>
      </c>
      <c r="J38" s="166">
        <v>48</v>
      </c>
      <c r="K38" s="15">
        <v>1.11</v>
      </c>
      <c r="L38" s="15">
        <v>0.78</v>
      </c>
      <c r="M38" s="15">
        <v>0.33</v>
      </c>
      <c r="N38" s="55"/>
    </row>
    <row r="39" spans="1:14" s="37" customFormat="1" ht="24">
      <c r="A39" s="7">
        <v>35</v>
      </c>
      <c r="B39" s="7" t="s">
        <v>2117</v>
      </c>
      <c r="C39" s="59" t="s">
        <v>70</v>
      </c>
      <c r="D39" s="53" t="s">
        <v>2122</v>
      </c>
      <c r="E39" s="55" t="s">
        <v>2119</v>
      </c>
      <c r="F39" s="55" t="s">
        <v>41</v>
      </c>
      <c r="G39" s="7" t="s">
        <v>2098</v>
      </c>
      <c r="H39" s="7" t="s">
        <v>2115</v>
      </c>
      <c r="I39" s="7" t="s">
        <v>2116</v>
      </c>
      <c r="J39" s="166">
        <v>16</v>
      </c>
      <c r="K39" s="15">
        <v>1.35</v>
      </c>
      <c r="L39" s="15">
        <v>0.95</v>
      </c>
      <c r="M39" s="15">
        <v>0.41</v>
      </c>
      <c r="N39" s="55"/>
    </row>
    <row r="40" spans="1:14" s="37" customFormat="1" ht="24">
      <c r="A40" s="7">
        <v>36</v>
      </c>
      <c r="B40" s="7" t="s">
        <v>2117</v>
      </c>
      <c r="C40" s="59" t="s">
        <v>71</v>
      </c>
      <c r="D40" s="53" t="s">
        <v>2122</v>
      </c>
      <c r="E40" s="55" t="s">
        <v>2119</v>
      </c>
      <c r="F40" s="55" t="s">
        <v>1477</v>
      </c>
      <c r="G40" s="7" t="s">
        <v>2098</v>
      </c>
      <c r="H40" s="7" t="s">
        <v>2115</v>
      </c>
      <c r="I40" s="7" t="s">
        <v>2116</v>
      </c>
      <c r="J40" s="166">
        <v>40</v>
      </c>
      <c r="K40" s="15">
        <v>1.68</v>
      </c>
      <c r="L40" s="15">
        <v>1.17</v>
      </c>
      <c r="M40" s="15">
        <v>0.5</v>
      </c>
      <c r="N40" s="55"/>
    </row>
    <row r="41" spans="1:14" s="37" customFormat="1" ht="24">
      <c r="A41" s="7">
        <v>37</v>
      </c>
      <c r="B41" s="7" t="s">
        <v>2117</v>
      </c>
      <c r="C41" s="59" t="s">
        <v>72</v>
      </c>
      <c r="D41" s="53" t="s">
        <v>2122</v>
      </c>
      <c r="E41" s="55" t="s">
        <v>2119</v>
      </c>
      <c r="F41" s="55" t="s">
        <v>1478</v>
      </c>
      <c r="G41" s="7" t="s">
        <v>2098</v>
      </c>
      <c r="H41" s="7" t="s">
        <v>2115</v>
      </c>
      <c r="I41" s="7" t="s">
        <v>2116</v>
      </c>
      <c r="J41" s="166">
        <v>20</v>
      </c>
      <c r="K41" s="15">
        <v>1.67</v>
      </c>
      <c r="L41" s="15">
        <v>1.17</v>
      </c>
      <c r="M41" s="15">
        <v>0.5</v>
      </c>
      <c r="N41" s="55"/>
    </row>
    <row r="42" spans="1:14" s="37" customFormat="1" ht="24">
      <c r="A42" s="7">
        <v>38</v>
      </c>
      <c r="B42" s="7" t="s">
        <v>2117</v>
      </c>
      <c r="C42" s="59" t="s">
        <v>73</v>
      </c>
      <c r="D42" s="53" t="s">
        <v>2122</v>
      </c>
      <c r="E42" s="55" t="s">
        <v>2119</v>
      </c>
      <c r="F42" s="55" t="s">
        <v>1479</v>
      </c>
      <c r="G42" s="7" t="s">
        <v>2098</v>
      </c>
      <c r="H42" s="7" t="s">
        <v>2115</v>
      </c>
      <c r="I42" s="7" t="s">
        <v>2116</v>
      </c>
      <c r="J42" s="166">
        <v>12</v>
      </c>
      <c r="K42" s="15">
        <v>1.26</v>
      </c>
      <c r="L42" s="15">
        <v>0.88</v>
      </c>
      <c r="M42" s="15">
        <v>0.38</v>
      </c>
      <c r="N42" s="55"/>
    </row>
    <row r="43" spans="1:14" s="37" customFormat="1" ht="24">
      <c r="A43" s="7">
        <v>39</v>
      </c>
      <c r="B43" s="7" t="s">
        <v>2117</v>
      </c>
      <c r="C43" s="59" t="s">
        <v>74</v>
      </c>
      <c r="D43" s="53" t="s">
        <v>2122</v>
      </c>
      <c r="E43" s="55" t="s">
        <v>2119</v>
      </c>
      <c r="F43" s="55" t="s">
        <v>41</v>
      </c>
      <c r="G43" s="7" t="s">
        <v>2098</v>
      </c>
      <c r="H43" s="7" t="s">
        <v>2115</v>
      </c>
      <c r="I43" s="7" t="s">
        <v>2116</v>
      </c>
      <c r="J43" s="166">
        <v>32</v>
      </c>
      <c r="K43" s="15">
        <v>1.32</v>
      </c>
      <c r="L43" s="15">
        <v>0.92</v>
      </c>
      <c r="M43" s="15">
        <v>0.4</v>
      </c>
      <c r="N43" s="55"/>
    </row>
    <row r="44" spans="1:14" s="37" customFormat="1" ht="24">
      <c r="A44" s="7">
        <v>40</v>
      </c>
      <c r="B44" s="7" t="s">
        <v>2117</v>
      </c>
      <c r="C44" s="59" t="s">
        <v>75</v>
      </c>
      <c r="D44" s="53" t="s">
        <v>2122</v>
      </c>
      <c r="E44" s="55" t="s">
        <v>2119</v>
      </c>
      <c r="F44" s="55" t="s">
        <v>1476</v>
      </c>
      <c r="G44" s="7" t="s">
        <v>2098</v>
      </c>
      <c r="H44" s="7" t="s">
        <v>2115</v>
      </c>
      <c r="I44" s="7" t="s">
        <v>2116</v>
      </c>
      <c r="J44" s="166">
        <v>75</v>
      </c>
      <c r="K44" s="15">
        <v>1.92</v>
      </c>
      <c r="L44" s="15">
        <v>1.34</v>
      </c>
      <c r="M44" s="15">
        <v>0.58</v>
      </c>
      <c r="N44" s="55"/>
    </row>
    <row r="45" spans="1:14" s="37" customFormat="1" ht="24">
      <c r="A45" s="7">
        <v>41</v>
      </c>
      <c r="B45" s="7" t="s">
        <v>2117</v>
      </c>
      <c r="C45" s="59" t="s">
        <v>76</v>
      </c>
      <c r="D45" s="53" t="s">
        <v>2122</v>
      </c>
      <c r="E45" s="55" t="s">
        <v>2119</v>
      </c>
      <c r="F45" s="55" t="s">
        <v>1480</v>
      </c>
      <c r="G45" s="7" t="s">
        <v>2098</v>
      </c>
      <c r="H45" s="7" t="s">
        <v>2115</v>
      </c>
      <c r="I45" s="7" t="s">
        <v>2116</v>
      </c>
      <c r="J45" s="166">
        <v>32</v>
      </c>
      <c r="K45" s="15">
        <v>1.41</v>
      </c>
      <c r="L45" s="15">
        <v>0.99</v>
      </c>
      <c r="M45" s="15">
        <v>0.42</v>
      </c>
      <c r="N45" s="55"/>
    </row>
    <row r="46" spans="1:14" s="37" customFormat="1" ht="24">
      <c r="A46" s="7">
        <v>42</v>
      </c>
      <c r="B46" s="7" t="s">
        <v>2117</v>
      </c>
      <c r="C46" s="59" t="s">
        <v>77</v>
      </c>
      <c r="D46" s="53" t="s">
        <v>2122</v>
      </c>
      <c r="E46" s="55" t="s">
        <v>2119</v>
      </c>
      <c r="F46" s="55" t="s">
        <v>327</v>
      </c>
      <c r="G46" s="7" t="s">
        <v>2098</v>
      </c>
      <c r="H46" s="7" t="s">
        <v>2115</v>
      </c>
      <c r="I46" s="7" t="s">
        <v>2116</v>
      </c>
      <c r="J46" s="166">
        <v>42</v>
      </c>
      <c r="K46" s="15">
        <v>1.54</v>
      </c>
      <c r="L46" s="15">
        <v>1.07</v>
      </c>
      <c r="M46" s="15">
        <v>0.46</v>
      </c>
      <c r="N46" s="55"/>
    </row>
    <row r="47" spans="1:14" s="37" customFormat="1" ht="24">
      <c r="A47" s="7">
        <v>43</v>
      </c>
      <c r="B47" s="7" t="s">
        <v>2117</v>
      </c>
      <c r="C47" s="67" t="s">
        <v>3030</v>
      </c>
      <c r="D47" s="53" t="s">
        <v>2123</v>
      </c>
      <c r="E47" s="55" t="s">
        <v>2119</v>
      </c>
      <c r="F47" s="55" t="s">
        <v>1503</v>
      </c>
      <c r="G47" s="7" t="s">
        <v>2098</v>
      </c>
      <c r="H47" s="7" t="s">
        <v>2115</v>
      </c>
      <c r="I47" s="7" t="s">
        <v>2116</v>
      </c>
      <c r="J47" s="166">
        <v>26.7</v>
      </c>
      <c r="K47" s="15">
        <v>1</v>
      </c>
      <c r="L47" s="15">
        <v>0.7</v>
      </c>
      <c r="M47" s="15">
        <v>0.3</v>
      </c>
      <c r="N47" s="55"/>
    </row>
    <row r="48" spans="1:14" s="37" customFormat="1" ht="24">
      <c r="A48" s="7">
        <v>44</v>
      </c>
      <c r="B48" s="7" t="s">
        <v>2117</v>
      </c>
      <c r="C48" s="67" t="s">
        <v>3031</v>
      </c>
      <c r="D48" s="53" t="s">
        <v>2123</v>
      </c>
      <c r="E48" s="55" t="s">
        <v>2119</v>
      </c>
      <c r="F48" s="55" t="s">
        <v>1504</v>
      </c>
      <c r="G48" s="7" t="s">
        <v>2098</v>
      </c>
      <c r="H48" s="7" t="s">
        <v>2115</v>
      </c>
      <c r="I48" s="7" t="s">
        <v>2116</v>
      </c>
      <c r="J48" s="166">
        <v>705</v>
      </c>
      <c r="K48" s="15">
        <v>2.69</v>
      </c>
      <c r="L48" s="15">
        <v>1.89</v>
      </c>
      <c r="M48" s="15">
        <v>0.81</v>
      </c>
      <c r="N48" s="55"/>
    </row>
    <row r="49" spans="1:14" s="37" customFormat="1" ht="24">
      <c r="A49" s="7">
        <v>45</v>
      </c>
      <c r="B49" s="7" t="s">
        <v>2117</v>
      </c>
      <c r="C49" s="67" t="s">
        <v>3032</v>
      </c>
      <c r="D49" s="53" t="s">
        <v>2123</v>
      </c>
      <c r="E49" s="55" t="s">
        <v>2119</v>
      </c>
      <c r="F49" s="55" t="s">
        <v>1505</v>
      </c>
      <c r="G49" s="7" t="s">
        <v>2098</v>
      </c>
      <c r="H49" s="7" t="s">
        <v>2115</v>
      </c>
      <c r="I49" s="7" t="s">
        <v>2116</v>
      </c>
      <c r="J49" s="166">
        <v>375</v>
      </c>
      <c r="K49" s="15">
        <v>3.05</v>
      </c>
      <c r="L49" s="15">
        <v>2.13</v>
      </c>
      <c r="M49" s="15">
        <v>0.91</v>
      </c>
      <c r="N49" s="55"/>
    </row>
    <row r="50" spans="1:14" s="37" customFormat="1" ht="24">
      <c r="A50" s="7">
        <v>46</v>
      </c>
      <c r="B50" s="7" t="s">
        <v>2117</v>
      </c>
      <c r="C50" s="68" t="s">
        <v>3033</v>
      </c>
      <c r="D50" s="53" t="s">
        <v>2123</v>
      </c>
      <c r="E50" s="55" t="s">
        <v>2119</v>
      </c>
      <c r="F50" s="55" t="s">
        <v>1475</v>
      </c>
      <c r="G50" s="7" t="s">
        <v>2098</v>
      </c>
      <c r="H50" s="7" t="s">
        <v>2115</v>
      </c>
      <c r="I50" s="7" t="s">
        <v>2116</v>
      </c>
      <c r="J50" s="166">
        <v>132</v>
      </c>
      <c r="K50" s="15">
        <v>1.07</v>
      </c>
      <c r="L50" s="15">
        <v>0.75</v>
      </c>
      <c r="M50" s="15">
        <v>0.32</v>
      </c>
      <c r="N50" s="55"/>
    </row>
    <row r="51" spans="1:14" s="37" customFormat="1" ht="24">
      <c r="A51" s="7">
        <v>47</v>
      </c>
      <c r="B51" s="7" t="s">
        <v>2117</v>
      </c>
      <c r="C51" s="67" t="s">
        <v>3034</v>
      </c>
      <c r="D51" s="53" t="s">
        <v>2123</v>
      </c>
      <c r="E51" s="55" t="s">
        <v>2119</v>
      </c>
      <c r="F51" s="55" t="s">
        <v>1475</v>
      </c>
      <c r="G51" s="7" t="s">
        <v>2098</v>
      </c>
      <c r="H51" s="7" t="s">
        <v>2115</v>
      </c>
      <c r="I51" s="7" t="s">
        <v>2116</v>
      </c>
      <c r="J51" s="166">
        <v>158.5</v>
      </c>
      <c r="K51" s="15">
        <v>1.08</v>
      </c>
      <c r="L51" s="15">
        <v>0.76</v>
      </c>
      <c r="M51" s="15">
        <v>0.33</v>
      </c>
      <c r="N51" s="55"/>
    </row>
    <row r="52" spans="1:14" s="37" customFormat="1" ht="24">
      <c r="A52" s="7">
        <v>48</v>
      </c>
      <c r="B52" s="7" t="s">
        <v>2117</v>
      </c>
      <c r="C52" s="67" t="s">
        <v>3035</v>
      </c>
      <c r="D52" s="53" t="s">
        <v>2123</v>
      </c>
      <c r="E52" s="55" t="s">
        <v>2119</v>
      </c>
      <c r="F52" s="55" t="s">
        <v>1503</v>
      </c>
      <c r="G52" s="7" t="s">
        <v>2098</v>
      </c>
      <c r="H52" s="7" t="s">
        <v>2115</v>
      </c>
      <c r="I52" s="7" t="s">
        <v>2116</v>
      </c>
      <c r="J52" s="166">
        <v>12.6</v>
      </c>
      <c r="K52" s="15">
        <v>1.16</v>
      </c>
      <c r="L52" s="15">
        <v>0.81</v>
      </c>
      <c r="M52" s="15">
        <v>0.35</v>
      </c>
      <c r="N52" s="55"/>
    </row>
    <row r="53" spans="1:14" s="37" customFormat="1" ht="24">
      <c r="A53" s="7">
        <v>49</v>
      </c>
      <c r="B53" s="7" t="s">
        <v>2117</v>
      </c>
      <c r="C53" s="67" t="s">
        <v>154</v>
      </c>
      <c r="D53" s="53" t="s">
        <v>2123</v>
      </c>
      <c r="E53" s="55" t="s">
        <v>2119</v>
      </c>
      <c r="F53" s="55" t="s">
        <v>1506</v>
      </c>
      <c r="G53" s="7" t="s">
        <v>2098</v>
      </c>
      <c r="H53" s="7" t="s">
        <v>2115</v>
      </c>
      <c r="I53" s="7" t="s">
        <v>2116</v>
      </c>
      <c r="J53" s="166">
        <v>73.45</v>
      </c>
      <c r="K53" s="15">
        <v>1.04</v>
      </c>
      <c r="L53" s="15">
        <v>0.73</v>
      </c>
      <c r="M53" s="15">
        <v>0.31</v>
      </c>
      <c r="N53" s="55"/>
    </row>
    <row r="54" spans="1:14" s="37" customFormat="1" ht="24">
      <c r="A54" s="7">
        <v>50</v>
      </c>
      <c r="B54" s="7" t="s">
        <v>2117</v>
      </c>
      <c r="C54" s="67" t="s">
        <v>155</v>
      </c>
      <c r="D54" s="53" t="s">
        <v>2123</v>
      </c>
      <c r="E54" s="55" t="s">
        <v>2119</v>
      </c>
      <c r="F54" s="55" t="s">
        <v>1506</v>
      </c>
      <c r="G54" s="7" t="s">
        <v>2098</v>
      </c>
      <c r="H54" s="7" t="s">
        <v>2115</v>
      </c>
      <c r="I54" s="7" t="s">
        <v>2116</v>
      </c>
      <c r="J54" s="166">
        <v>25</v>
      </c>
      <c r="K54" s="15">
        <v>0.88</v>
      </c>
      <c r="L54" s="15">
        <v>0.62</v>
      </c>
      <c r="M54" s="15">
        <v>0.26</v>
      </c>
      <c r="N54" s="55"/>
    </row>
    <row r="55" spans="1:14" s="37" customFormat="1" ht="24">
      <c r="A55" s="7">
        <v>51</v>
      </c>
      <c r="B55" s="7" t="s">
        <v>2117</v>
      </c>
      <c r="C55" s="67" t="s">
        <v>156</v>
      </c>
      <c r="D55" s="53" t="s">
        <v>2123</v>
      </c>
      <c r="E55" s="55" t="s">
        <v>2119</v>
      </c>
      <c r="F55" s="55" t="s">
        <v>1506</v>
      </c>
      <c r="G55" s="7" t="s">
        <v>2098</v>
      </c>
      <c r="H55" s="7" t="s">
        <v>2115</v>
      </c>
      <c r="I55" s="7" t="s">
        <v>2116</v>
      </c>
      <c r="J55" s="166">
        <v>11.4</v>
      </c>
      <c r="K55" s="15">
        <v>0.86</v>
      </c>
      <c r="L55" s="15">
        <v>0.6</v>
      </c>
      <c r="M55" s="15">
        <v>0.26</v>
      </c>
      <c r="N55" s="55"/>
    </row>
    <row r="56" spans="1:14" s="37" customFormat="1" ht="24">
      <c r="A56" s="7">
        <v>52</v>
      </c>
      <c r="B56" s="7" t="s">
        <v>2117</v>
      </c>
      <c r="C56" s="67" t="s">
        <v>157</v>
      </c>
      <c r="D56" s="53" t="s">
        <v>2123</v>
      </c>
      <c r="E56" s="55" t="s">
        <v>2119</v>
      </c>
      <c r="F56" s="55" t="s">
        <v>1503</v>
      </c>
      <c r="G56" s="7" t="s">
        <v>2098</v>
      </c>
      <c r="H56" s="7" t="s">
        <v>2115</v>
      </c>
      <c r="I56" s="7" t="s">
        <v>2116</v>
      </c>
      <c r="J56" s="166">
        <v>18.5</v>
      </c>
      <c r="K56" s="15">
        <v>0.64</v>
      </c>
      <c r="L56" s="15">
        <v>0.45</v>
      </c>
      <c r="M56" s="15">
        <v>0.19</v>
      </c>
      <c r="N56" s="55"/>
    </row>
    <row r="57" spans="1:14" s="37" customFormat="1" ht="24">
      <c r="A57" s="7">
        <v>53</v>
      </c>
      <c r="B57" s="7" t="s">
        <v>2117</v>
      </c>
      <c r="C57" s="186" t="s">
        <v>78</v>
      </c>
      <c r="D57" s="53" t="s">
        <v>2124</v>
      </c>
      <c r="E57" s="55" t="s">
        <v>2119</v>
      </c>
      <c r="F57" s="55" t="s">
        <v>329</v>
      </c>
      <c r="G57" s="7" t="s">
        <v>2098</v>
      </c>
      <c r="H57" s="7" t="s">
        <v>2115</v>
      </c>
      <c r="I57" s="7" t="s">
        <v>2116</v>
      </c>
      <c r="J57" s="166">
        <v>161</v>
      </c>
      <c r="K57" s="15">
        <v>3.12</v>
      </c>
      <c r="L57" s="15">
        <v>2.19</v>
      </c>
      <c r="M57" s="15">
        <v>0.94</v>
      </c>
      <c r="N57" s="55"/>
    </row>
    <row r="58" spans="1:14" s="37" customFormat="1" ht="24">
      <c r="A58" s="7">
        <v>54</v>
      </c>
      <c r="B58" s="7" t="s">
        <v>2117</v>
      </c>
      <c r="C58" s="61" t="s">
        <v>79</v>
      </c>
      <c r="D58" s="53" t="s">
        <v>2124</v>
      </c>
      <c r="E58" s="55" t="s">
        <v>2119</v>
      </c>
      <c r="F58" s="55" t="s">
        <v>1481</v>
      </c>
      <c r="G58" s="7" t="s">
        <v>2098</v>
      </c>
      <c r="H58" s="7" t="s">
        <v>2115</v>
      </c>
      <c r="I58" s="7" t="s">
        <v>2116</v>
      </c>
      <c r="J58" s="166">
        <v>136</v>
      </c>
      <c r="K58" s="15">
        <v>2.95</v>
      </c>
      <c r="L58" s="15">
        <v>2.07</v>
      </c>
      <c r="M58" s="15">
        <v>0.89</v>
      </c>
      <c r="N58" s="55"/>
    </row>
    <row r="59" spans="1:14" s="37" customFormat="1" ht="24">
      <c r="A59" s="7">
        <v>55</v>
      </c>
      <c r="B59" s="7" t="s">
        <v>2117</v>
      </c>
      <c r="C59" s="61" t="s">
        <v>80</v>
      </c>
      <c r="D59" s="53" t="s">
        <v>2124</v>
      </c>
      <c r="E59" s="55" t="s">
        <v>2119</v>
      </c>
      <c r="F59" s="55" t="s">
        <v>1481</v>
      </c>
      <c r="G59" s="7" t="s">
        <v>2098</v>
      </c>
      <c r="H59" s="7" t="s">
        <v>2115</v>
      </c>
      <c r="I59" s="7" t="s">
        <v>2116</v>
      </c>
      <c r="J59" s="166">
        <v>24</v>
      </c>
      <c r="K59" s="15">
        <v>1.44</v>
      </c>
      <c r="L59" s="15">
        <v>1.01</v>
      </c>
      <c r="M59" s="15">
        <v>0.43</v>
      </c>
      <c r="N59" s="55"/>
    </row>
    <row r="60" spans="1:14" s="37" customFormat="1" ht="24">
      <c r="A60" s="7">
        <v>56</v>
      </c>
      <c r="B60" s="7" t="s">
        <v>2117</v>
      </c>
      <c r="C60" s="61" t="s">
        <v>81</v>
      </c>
      <c r="D60" s="53" t="s">
        <v>2124</v>
      </c>
      <c r="E60" s="55" t="s">
        <v>2119</v>
      </c>
      <c r="F60" s="55" t="s">
        <v>1481</v>
      </c>
      <c r="G60" s="7" t="s">
        <v>2098</v>
      </c>
      <c r="H60" s="7" t="s">
        <v>2115</v>
      </c>
      <c r="I60" s="7" t="s">
        <v>2116</v>
      </c>
      <c r="J60" s="166">
        <v>22</v>
      </c>
      <c r="K60" s="15">
        <v>1.5</v>
      </c>
      <c r="L60" s="15">
        <v>1.05</v>
      </c>
      <c r="M60" s="15">
        <v>0.45</v>
      </c>
      <c r="N60" s="55"/>
    </row>
    <row r="61" spans="1:14" s="37" customFormat="1" ht="24">
      <c r="A61" s="7">
        <v>57</v>
      </c>
      <c r="B61" s="7" t="s">
        <v>2117</v>
      </c>
      <c r="C61" s="61" t="s">
        <v>82</v>
      </c>
      <c r="D61" s="53" t="s">
        <v>2124</v>
      </c>
      <c r="E61" s="55" t="s">
        <v>2119</v>
      </c>
      <c r="F61" s="55" t="s">
        <v>329</v>
      </c>
      <c r="G61" s="7" t="s">
        <v>2098</v>
      </c>
      <c r="H61" s="7" t="s">
        <v>2115</v>
      </c>
      <c r="I61" s="7" t="s">
        <v>2116</v>
      </c>
      <c r="J61" s="166">
        <v>16.5</v>
      </c>
      <c r="K61" s="15">
        <v>0.9</v>
      </c>
      <c r="L61" s="15">
        <v>0.63</v>
      </c>
      <c r="M61" s="15">
        <v>0.27</v>
      </c>
      <c r="N61" s="55"/>
    </row>
    <row r="62" spans="1:14" s="37" customFormat="1" ht="24">
      <c r="A62" s="7">
        <v>58</v>
      </c>
      <c r="B62" s="7" t="s">
        <v>2117</v>
      </c>
      <c r="C62" s="61" t="s">
        <v>821</v>
      </c>
      <c r="D62" s="53" t="s">
        <v>2124</v>
      </c>
      <c r="E62" s="55" t="s">
        <v>2119</v>
      </c>
      <c r="F62" s="55" t="s">
        <v>822</v>
      </c>
      <c r="G62" s="7" t="s">
        <v>2098</v>
      </c>
      <c r="H62" s="7" t="s">
        <v>2115</v>
      </c>
      <c r="I62" s="7" t="s">
        <v>2116</v>
      </c>
      <c r="J62" s="166"/>
      <c r="K62" s="15">
        <v>1.32</v>
      </c>
      <c r="L62" s="15">
        <v>0.92</v>
      </c>
      <c r="M62" s="15">
        <v>0.4</v>
      </c>
      <c r="N62" s="55"/>
    </row>
    <row r="63" spans="1:14" s="37" customFormat="1" ht="24">
      <c r="A63" s="7">
        <v>59</v>
      </c>
      <c r="B63" s="7" t="s">
        <v>2117</v>
      </c>
      <c r="C63" s="61" t="s">
        <v>2951</v>
      </c>
      <c r="D63" s="53" t="s">
        <v>2124</v>
      </c>
      <c r="E63" s="55" t="s">
        <v>2119</v>
      </c>
      <c r="F63" s="55" t="s">
        <v>1477</v>
      </c>
      <c r="G63" s="7" t="s">
        <v>2098</v>
      </c>
      <c r="H63" s="7" t="s">
        <v>2115</v>
      </c>
      <c r="I63" s="7" t="s">
        <v>2116</v>
      </c>
      <c r="J63" s="166">
        <v>16</v>
      </c>
      <c r="K63" s="15">
        <v>1.22</v>
      </c>
      <c r="L63" s="15">
        <v>0.85</v>
      </c>
      <c r="M63" s="15">
        <v>0.37</v>
      </c>
      <c r="N63" s="55"/>
    </row>
    <row r="64" spans="1:14" s="37" customFormat="1" ht="24">
      <c r="A64" s="7">
        <v>60</v>
      </c>
      <c r="B64" s="7" t="s">
        <v>2117</v>
      </c>
      <c r="C64" s="61" t="s">
        <v>2952</v>
      </c>
      <c r="D64" s="53" t="s">
        <v>2124</v>
      </c>
      <c r="E64" s="55" t="s">
        <v>2119</v>
      </c>
      <c r="F64" s="55" t="s">
        <v>269</v>
      </c>
      <c r="G64" s="7" t="s">
        <v>2098</v>
      </c>
      <c r="H64" s="7" t="s">
        <v>2115</v>
      </c>
      <c r="I64" s="7" t="s">
        <v>2116</v>
      </c>
      <c r="J64" s="166">
        <v>28</v>
      </c>
      <c r="K64" s="15">
        <v>1.82</v>
      </c>
      <c r="L64" s="15">
        <v>1.27</v>
      </c>
      <c r="M64" s="15">
        <v>0.54</v>
      </c>
      <c r="N64" s="55"/>
    </row>
    <row r="65" spans="1:14" s="37" customFormat="1" ht="24">
      <c r="A65" s="7">
        <v>61</v>
      </c>
      <c r="B65" s="7" t="s">
        <v>2117</v>
      </c>
      <c r="C65" s="61" t="s">
        <v>2953</v>
      </c>
      <c r="D65" s="53" t="s">
        <v>2124</v>
      </c>
      <c r="E65" s="55" t="s">
        <v>2119</v>
      </c>
      <c r="F65" s="55" t="s">
        <v>269</v>
      </c>
      <c r="G65" s="7" t="s">
        <v>2098</v>
      </c>
      <c r="H65" s="7" t="s">
        <v>2115</v>
      </c>
      <c r="I65" s="7" t="s">
        <v>2116</v>
      </c>
      <c r="J65" s="166">
        <v>14</v>
      </c>
      <c r="K65" s="15">
        <v>1.57</v>
      </c>
      <c r="L65" s="15">
        <v>1.1</v>
      </c>
      <c r="M65" s="15">
        <v>0.47</v>
      </c>
      <c r="N65" s="55"/>
    </row>
    <row r="66" spans="1:14" s="37" customFormat="1" ht="24">
      <c r="A66" s="7">
        <v>62</v>
      </c>
      <c r="B66" s="7" t="s">
        <v>2117</v>
      </c>
      <c r="C66" s="61" t="s">
        <v>2954</v>
      </c>
      <c r="D66" s="53" t="s">
        <v>2124</v>
      </c>
      <c r="E66" s="55" t="s">
        <v>2119</v>
      </c>
      <c r="F66" s="55" t="s">
        <v>329</v>
      </c>
      <c r="G66" s="7" t="s">
        <v>2098</v>
      </c>
      <c r="H66" s="7" t="s">
        <v>2115</v>
      </c>
      <c r="I66" s="7" t="s">
        <v>2116</v>
      </c>
      <c r="J66" s="166">
        <v>35</v>
      </c>
      <c r="K66" s="15">
        <v>1.21</v>
      </c>
      <c r="L66" s="15">
        <v>0.85</v>
      </c>
      <c r="M66" s="15">
        <v>0.36</v>
      </c>
      <c r="N66" s="55"/>
    </row>
    <row r="67" spans="1:14" s="37" customFormat="1" ht="24">
      <c r="A67" s="7">
        <v>63</v>
      </c>
      <c r="B67" s="7" t="s">
        <v>2117</v>
      </c>
      <c r="C67" s="62" t="s">
        <v>2955</v>
      </c>
      <c r="D67" s="53" t="s">
        <v>2125</v>
      </c>
      <c r="E67" s="55" t="s">
        <v>2119</v>
      </c>
      <c r="F67" s="55" t="s">
        <v>1482</v>
      </c>
      <c r="G67" s="7" t="s">
        <v>2098</v>
      </c>
      <c r="H67" s="7" t="s">
        <v>2115</v>
      </c>
      <c r="I67" s="7" t="s">
        <v>2116</v>
      </c>
      <c r="J67" s="166">
        <v>315</v>
      </c>
      <c r="K67" s="15">
        <v>1.54</v>
      </c>
      <c r="L67" s="15">
        <v>1.08</v>
      </c>
      <c r="M67" s="15">
        <v>0.46</v>
      </c>
      <c r="N67" s="55"/>
    </row>
    <row r="68" spans="1:14" s="37" customFormat="1" ht="24">
      <c r="A68" s="7">
        <v>64</v>
      </c>
      <c r="B68" s="7" t="s">
        <v>2117</v>
      </c>
      <c r="C68" s="63" t="s">
        <v>2956</v>
      </c>
      <c r="D68" s="53" t="s">
        <v>2125</v>
      </c>
      <c r="E68" s="55" t="s">
        <v>2119</v>
      </c>
      <c r="F68" s="55" t="s">
        <v>1483</v>
      </c>
      <c r="G68" s="7" t="s">
        <v>2098</v>
      </c>
      <c r="H68" s="7" t="s">
        <v>2115</v>
      </c>
      <c r="I68" s="7" t="s">
        <v>2116</v>
      </c>
      <c r="J68" s="166">
        <v>157</v>
      </c>
      <c r="K68" s="15">
        <v>1.99</v>
      </c>
      <c r="L68" s="15">
        <v>1.39</v>
      </c>
      <c r="M68" s="15">
        <v>0.6</v>
      </c>
      <c r="N68" s="55"/>
    </row>
    <row r="69" spans="1:14" s="37" customFormat="1" ht="24">
      <c r="A69" s="7">
        <v>65</v>
      </c>
      <c r="B69" s="7" t="s">
        <v>2117</v>
      </c>
      <c r="C69" s="63" t="s">
        <v>2957</v>
      </c>
      <c r="D69" s="53" t="s">
        <v>2125</v>
      </c>
      <c r="E69" s="55" t="s">
        <v>2119</v>
      </c>
      <c r="F69" s="55" t="s">
        <v>327</v>
      </c>
      <c r="G69" s="7" t="s">
        <v>2098</v>
      </c>
      <c r="H69" s="7" t="s">
        <v>2115</v>
      </c>
      <c r="I69" s="7" t="s">
        <v>2116</v>
      </c>
      <c r="J69" s="166">
        <v>96.5</v>
      </c>
      <c r="K69" s="15">
        <v>1.9</v>
      </c>
      <c r="L69" s="15">
        <v>1.33</v>
      </c>
      <c r="M69" s="15">
        <v>0.57</v>
      </c>
      <c r="N69" s="55"/>
    </row>
    <row r="70" spans="1:14" s="37" customFormat="1" ht="24">
      <c r="A70" s="7">
        <v>66</v>
      </c>
      <c r="B70" s="7" t="s">
        <v>2117</v>
      </c>
      <c r="C70" s="63" t="s">
        <v>2958</v>
      </c>
      <c r="D70" s="53" t="s">
        <v>2125</v>
      </c>
      <c r="E70" s="55" t="s">
        <v>2119</v>
      </c>
      <c r="F70" s="55" t="s">
        <v>1482</v>
      </c>
      <c r="G70" s="7" t="s">
        <v>2098</v>
      </c>
      <c r="H70" s="7" t="s">
        <v>2115</v>
      </c>
      <c r="I70" s="7" t="s">
        <v>2116</v>
      </c>
      <c r="J70" s="166">
        <v>92.33</v>
      </c>
      <c r="K70" s="15">
        <v>1.44</v>
      </c>
      <c r="L70" s="15">
        <v>1.01</v>
      </c>
      <c r="M70" s="15">
        <v>0.43</v>
      </c>
      <c r="N70" s="55"/>
    </row>
    <row r="71" spans="1:14" s="37" customFormat="1" ht="24">
      <c r="A71" s="7">
        <v>67</v>
      </c>
      <c r="B71" s="7" t="s">
        <v>2117</v>
      </c>
      <c r="C71" s="63" t="s">
        <v>2959</v>
      </c>
      <c r="D71" s="53" t="s">
        <v>2125</v>
      </c>
      <c r="E71" s="55" t="s">
        <v>2119</v>
      </c>
      <c r="F71" s="55" t="s">
        <v>1483</v>
      </c>
      <c r="G71" s="7" t="s">
        <v>2098</v>
      </c>
      <c r="H71" s="7" t="s">
        <v>2115</v>
      </c>
      <c r="I71" s="7" t="s">
        <v>2116</v>
      </c>
      <c r="J71" s="166">
        <v>63</v>
      </c>
      <c r="K71" s="15">
        <v>1.45</v>
      </c>
      <c r="L71" s="15">
        <v>1.01</v>
      </c>
      <c r="M71" s="15">
        <v>0.43</v>
      </c>
      <c r="N71" s="55"/>
    </row>
    <row r="72" spans="1:14" s="37" customFormat="1" ht="24">
      <c r="A72" s="7">
        <v>68</v>
      </c>
      <c r="B72" s="7" t="s">
        <v>2117</v>
      </c>
      <c r="C72" s="63" t="s">
        <v>2960</v>
      </c>
      <c r="D72" s="53" t="s">
        <v>2125</v>
      </c>
      <c r="E72" s="55" t="s">
        <v>2119</v>
      </c>
      <c r="F72" s="55" t="s">
        <v>1483</v>
      </c>
      <c r="G72" s="7" t="s">
        <v>2098</v>
      </c>
      <c r="H72" s="7" t="s">
        <v>2115</v>
      </c>
      <c r="I72" s="7" t="s">
        <v>2116</v>
      </c>
      <c r="J72" s="166">
        <v>66.5</v>
      </c>
      <c r="K72" s="15">
        <v>1.35</v>
      </c>
      <c r="L72" s="15">
        <v>0.94</v>
      </c>
      <c r="M72" s="15">
        <v>0.4</v>
      </c>
      <c r="N72" s="55"/>
    </row>
    <row r="73" spans="1:14" s="37" customFormat="1" ht="24">
      <c r="A73" s="7">
        <v>69</v>
      </c>
      <c r="B73" s="7" t="s">
        <v>2117</v>
      </c>
      <c r="C73" s="63" t="s">
        <v>2961</v>
      </c>
      <c r="D73" s="53" t="s">
        <v>2125</v>
      </c>
      <c r="E73" s="55" t="s">
        <v>2119</v>
      </c>
      <c r="F73" s="55" t="s">
        <v>1484</v>
      </c>
      <c r="G73" s="7" t="s">
        <v>2098</v>
      </c>
      <c r="H73" s="7" t="s">
        <v>2115</v>
      </c>
      <c r="I73" s="7" t="s">
        <v>2116</v>
      </c>
      <c r="J73" s="166">
        <v>15</v>
      </c>
      <c r="K73" s="15">
        <v>1.1</v>
      </c>
      <c r="L73" s="15">
        <v>0.77</v>
      </c>
      <c r="M73" s="15">
        <v>0.33</v>
      </c>
      <c r="N73" s="55"/>
    </row>
    <row r="74" spans="1:14" s="37" customFormat="1" ht="24">
      <c r="A74" s="7">
        <v>70</v>
      </c>
      <c r="B74" s="7" t="s">
        <v>2117</v>
      </c>
      <c r="C74" s="63" t="s">
        <v>2962</v>
      </c>
      <c r="D74" s="53" t="s">
        <v>2125</v>
      </c>
      <c r="E74" s="55" t="s">
        <v>2119</v>
      </c>
      <c r="F74" s="55" t="s">
        <v>1483</v>
      </c>
      <c r="G74" s="7" t="s">
        <v>2098</v>
      </c>
      <c r="H74" s="7" t="s">
        <v>2115</v>
      </c>
      <c r="I74" s="7" t="s">
        <v>2116</v>
      </c>
      <c r="J74" s="166">
        <v>24.07</v>
      </c>
      <c r="K74" s="15">
        <v>1.03</v>
      </c>
      <c r="L74" s="15">
        <v>0.72</v>
      </c>
      <c r="M74" s="15">
        <v>0.31</v>
      </c>
      <c r="N74" s="55"/>
    </row>
    <row r="75" spans="1:14" s="37" customFormat="1" ht="24">
      <c r="A75" s="7">
        <v>71</v>
      </c>
      <c r="B75" s="7" t="s">
        <v>2117</v>
      </c>
      <c r="C75" s="63" t="s">
        <v>2963</v>
      </c>
      <c r="D75" s="53" t="s">
        <v>2125</v>
      </c>
      <c r="E75" s="55" t="s">
        <v>2119</v>
      </c>
      <c r="F75" s="55" t="s">
        <v>1485</v>
      </c>
      <c r="G75" s="7" t="s">
        <v>2098</v>
      </c>
      <c r="H75" s="7" t="s">
        <v>2115</v>
      </c>
      <c r="I75" s="7" t="s">
        <v>2116</v>
      </c>
      <c r="J75" s="166">
        <v>22</v>
      </c>
      <c r="K75" s="15">
        <v>1.04</v>
      </c>
      <c r="L75" s="15">
        <v>0.73</v>
      </c>
      <c r="M75" s="15">
        <v>0.31</v>
      </c>
      <c r="N75" s="55"/>
    </row>
    <row r="76" spans="1:14" s="37" customFormat="1" ht="24">
      <c r="A76" s="7">
        <v>72</v>
      </c>
      <c r="B76" s="7" t="s">
        <v>2117</v>
      </c>
      <c r="C76" s="63" t="s">
        <v>2964</v>
      </c>
      <c r="D76" s="53" t="s">
        <v>2125</v>
      </c>
      <c r="E76" s="55" t="s">
        <v>2119</v>
      </c>
      <c r="F76" s="55" t="s">
        <v>327</v>
      </c>
      <c r="G76" s="7" t="s">
        <v>2098</v>
      </c>
      <c r="H76" s="7" t="s">
        <v>2115</v>
      </c>
      <c r="I76" s="7" t="s">
        <v>2116</v>
      </c>
      <c r="J76" s="166">
        <v>38</v>
      </c>
      <c r="K76" s="15">
        <v>0.84</v>
      </c>
      <c r="L76" s="15">
        <v>0.59</v>
      </c>
      <c r="M76" s="15">
        <v>0.25</v>
      </c>
      <c r="N76" s="55"/>
    </row>
    <row r="77" spans="1:14" s="37" customFormat="1" ht="24">
      <c r="A77" s="7">
        <v>73</v>
      </c>
      <c r="B77" s="7" t="s">
        <v>2117</v>
      </c>
      <c r="C77" s="63" t="s">
        <v>2965</v>
      </c>
      <c r="D77" s="53" t="s">
        <v>2125</v>
      </c>
      <c r="E77" s="55" t="s">
        <v>2119</v>
      </c>
      <c r="F77" s="55" t="s">
        <v>327</v>
      </c>
      <c r="G77" s="7" t="s">
        <v>2098</v>
      </c>
      <c r="H77" s="7" t="s">
        <v>2115</v>
      </c>
      <c r="I77" s="7" t="s">
        <v>2116</v>
      </c>
      <c r="J77" s="166">
        <v>18</v>
      </c>
      <c r="K77" s="15">
        <v>0.83</v>
      </c>
      <c r="L77" s="15">
        <v>0.58</v>
      </c>
      <c r="M77" s="15">
        <v>0.25</v>
      </c>
      <c r="N77" s="55"/>
    </row>
    <row r="78" spans="1:14" s="37" customFormat="1" ht="24">
      <c r="A78" s="7">
        <v>74</v>
      </c>
      <c r="B78" s="7" t="s">
        <v>2117</v>
      </c>
      <c r="C78" s="63" t="s">
        <v>2966</v>
      </c>
      <c r="D78" s="53" t="s">
        <v>2125</v>
      </c>
      <c r="E78" s="55" t="s">
        <v>2119</v>
      </c>
      <c r="F78" s="55" t="s">
        <v>1482</v>
      </c>
      <c r="G78" s="7" t="s">
        <v>2098</v>
      </c>
      <c r="H78" s="7" t="s">
        <v>2115</v>
      </c>
      <c r="I78" s="7" t="s">
        <v>2116</v>
      </c>
      <c r="J78" s="166">
        <v>13</v>
      </c>
      <c r="K78" s="15">
        <v>0.64</v>
      </c>
      <c r="L78" s="15">
        <v>0.44</v>
      </c>
      <c r="M78" s="15">
        <v>0.19</v>
      </c>
      <c r="N78" s="55"/>
    </row>
    <row r="79" spans="1:14" s="37" customFormat="1" ht="24">
      <c r="A79" s="7">
        <v>75</v>
      </c>
      <c r="B79" s="7" t="s">
        <v>2117</v>
      </c>
      <c r="C79" s="64" t="s">
        <v>2126</v>
      </c>
      <c r="D79" s="53" t="s">
        <v>1876</v>
      </c>
      <c r="E79" s="55" t="s">
        <v>743</v>
      </c>
      <c r="F79" s="55" t="s">
        <v>1486</v>
      </c>
      <c r="G79" s="7" t="s">
        <v>2098</v>
      </c>
      <c r="H79" s="7" t="s">
        <v>2115</v>
      </c>
      <c r="I79" s="7" t="s">
        <v>2116</v>
      </c>
      <c r="J79" s="166">
        <v>70</v>
      </c>
      <c r="K79" s="15">
        <v>1.33</v>
      </c>
      <c r="L79" s="15">
        <v>0.93</v>
      </c>
      <c r="M79" s="15">
        <v>0.4</v>
      </c>
      <c r="N79" s="55"/>
    </row>
    <row r="80" spans="1:14" s="37" customFormat="1" ht="24">
      <c r="A80" s="7">
        <v>76</v>
      </c>
      <c r="B80" s="7" t="s">
        <v>2117</v>
      </c>
      <c r="C80" s="64" t="s">
        <v>2967</v>
      </c>
      <c r="D80" s="53" t="s">
        <v>2127</v>
      </c>
      <c r="E80" s="55" t="s">
        <v>2119</v>
      </c>
      <c r="F80" s="55" t="s">
        <v>1486</v>
      </c>
      <c r="G80" s="7" t="s">
        <v>2098</v>
      </c>
      <c r="H80" s="7" t="s">
        <v>2115</v>
      </c>
      <c r="I80" s="7" t="s">
        <v>2116</v>
      </c>
      <c r="J80" s="166">
        <v>62</v>
      </c>
      <c r="K80" s="15">
        <v>1.98</v>
      </c>
      <c r="L80" s="15">
        <v>1.39</v>
      </c>
      <c r="M80" s="15">
        <v>0.59</v>
      </c>
      <c r="N80" s="55"/>
    </row>
    <row r="81" spans="1:14" s="37" customFormat="1" ht="24">
      <c r="A81" s="7">
        <v>77</v>
      </c>
      <c r="B81" s="7" t="s">
        <v>2117</v>
      </c>
      <c r="C81" s="64" t="s">
        <v>2968</v>
      </c>
      <c r="D81" s="53" t="s">
        <v>2127</v>
      </c>
      <c r="E81" s="55" t="s">
        <v>2119</v>
      </c>
      <c r="F81" s="55" t="s">
        <v>327</v>
      </c>
      <c r="G81" s="7" t="s">
        <v>2098</v>
      </c>
      <c r="H81" s="7" t="s">
        <v>2115</v>
      </c>
      <c r="I81" s="7" t="s">
        <v>2116</v>
      </c>
      <c r="J81" s="166">
        <v>12</v>
      </c>
      <c r="K81" s="15">
        <v>1.14</v>
      </c>
      <c r="L81" s="15">
        <v>0.8</v>
      </c>
      <c r="M81" s="15">
        <v>0.34</v>
      </c>
      <c r="N81" s="55"/>
    </row>
    <row r="82" spans="1:14" s="37" customFormat="1" ht="24">
      <c r="A82" s="7">
        <v>78</v>
      </c>
      <c r="B82" s="7" t="s">
        <v>2117</v>
      </c>
      <c r="C82" s="64" t="s">
        <v>2969</v>
      </c>
      <c r="D82" s="53" t="s">
        <v>2127</v>
      </c>
      <c r="E82" s="55" t="s">
        <v>2119</v>
      </c>
      <c r="F82" s="55" t="s">
        <v>1487</v>
      </c>
      <c r="G82" s="7" t="s">
        <v>2098</v>
      </c>
      <c r="H82" s="7" t="s">
        <v>2115</v>
      </c>
      <c r="I82" s="7" t="s">
        <v>2116</v>
      </c>
      <c r="J82" s="166">
        <v>17</v>
      </c>
      <c r="K82" s="15">
        <v>1.09</v>
      </c>
      <c r="L82" s="15">
        <v>0.76</v>
      </c>
      <c r="M82" s="15">
        <v>0.33</v>
      </c>
      <c r="N82" s="55"/>
    </row>
    <row r="83" spans="1:14" s="37" customFormat="1" ht="24">
      <c r="A83" s="7">
        <v>79</v>
      </c>
      <c r="B83" s="7" t="s">
        <v>2117</v>
      </c>
      <c r="C83" s="64" t="s">
        <v>2970</v>
      </c>
      <c r="D83" s="53" t="s">
        <v>2127</v>
      </c>
      <c r="E83" s="55" t="s">
        <v>2119</v>
      </c>
      <c r="F83" s="55" t="s">
        <v>1488</v>
      </c>
      <c r="G83" s="7" t="s">
        <v>2098</v>
      </c>
      <c r="H83" s="7" t="s">
        <v>2115</v>
      </c>
      <c r="I83" s="7" t="s">
        <v>2116</v>
      </c>
      <c r="J83" s="166">
        <v>66</v>
      </c>
      <c r="K83" s="15">
        <v>1.95</v>
      </c>
      <c r="L83" s="15">
        <v>1.37</v>
      </c>
      <c r="M83" s="15">
        <v>0.59</v>
      </c>
      <c r="N83" s="55"/>
    </row>
    <row r="84" spans="1:14" s="37" customFormat="1" ht="24">
      <c r="A84" s="7">
        <v>80</v>
      </c>
      <c r="B84" s="7" t="s">
        <v>2117</v>
      </c>
      <c r="C84" s="64" t="s">
        <v>2971</v>
      </c>
      <c r="D84" s="53" t="s">
        <v>2127</v>
      </c>
      <c r="E84" s="55" t="s">
        <v>2119</v>
      </c>
      <c r="F84" s="55" t="s">
        <v>1486</v>
      </c>
      <c r="G84" s="7" t="s">
        <v>2098</v>
      </c>
      <c r="H84" s="7" t="s">
        <v>2115</v>
      </c>
      <c r="I84" s="7" t="s">
        <v>2116</v>
      </c>
      <c r="J84" s="166">
        <v>21</v>
      </c>
      <c r="K84" s="15">
        <v>1.27</v>
      </c>
      <c r="L84" s="15">
        <v>0.89</v>
      </c>
      <c r="M84" s="15">
        <v>0.38</v>
      </c>
      <c r="N84" s="55"/>
    </row>
    <row r="85" spans="1:14" s="37" customFormat="1" ht="24">
      <c r="A85" s="7">
        <v>81</v>
      </c>
      <c r="B85" s="7" t="s">
        <v>2117</v>
      </c>
      <c r="C85" s="64" t="s">
        <v>2972</v>
      </c>
      <c r="D85" s="53" t="s">
        <v>2127</v>
      </c>
      <c r="E85" s="55" t="s">
        <v>2119</v>
      </c>
      <c r="F85" s="55" t="s">
        <v>1486</v>
      </c>
      <c r="G85" s="7" t="s">
        <v>2098</v>
      </c>
      <c r="H85" s="7" t="s">
        <v>2115</v>
      </c>
      <c r="I85" s="7" t="s">
        <v>2116</v>
      </c>
      <c r="J85" s="166">
        <v>41</v>
      </c>
      <c r="K85" s="15">
        <v>1.31</v>
      </c>
      <c r="L85" s="15">
        <v>0.91</v>
      </c>
      <c r="M85" s="15">
        <v>0.39</v>
      </c>
      <c r="N85" s="55"/>
    </row>
    <row r="86" spans="1:14" s="37" customFormat="1" ht="24">
      <c r="A86" s="7">
        <v>82</v>
      </c>
      <c r="B86" s="7" t="s">
        <v>2117</v>
      </c>
      <c r="C86" s="64" t="s">
        <v>2973</v>
      </c>
      <c r="D86" s="53" t="s">
        <v>2127</v>
      </c>
      <c r="E86" s="55" t="s">
        <v>2119</v>
      </c>
      <c r="F86" s="55" t="s">
        <v>1486</v>
      </c>
      <c r="G86" s="7" t="s">
        <v>2098</v>
      </c>
      <c r="H86" s="7" t="s">
        <v>2115</v>
      </c>
      <c r="I86" s="7" t="s">
        <v>2116</v>
      </c>
      <c r="J86" s="166">
        <v>28</v>
      </c>
      <c r="K86" s="15">
        <v>1.11</v>
      </c>
      <c r="L86" s="15">
        <v>0.78</v>
      </c>
      <c r="M86" s="15">
        <v>0.33</v>
      </c>
      <c r="N86" s="55"/>
    </row>
    <row r="87" spans="1:14" s="37" customFormat="1" ht="24">
      <c r="A87" s="7">
        <v>83</v>
      </c>
      <c r="B87" s="7" t="s">
        <v>2117</v>
      </c>
      <c r="C87" s="65" t="s">
        <v>2974</v>
      </c>
      <c r="D87" s="53" t="s">
        <v>2127</v>
      </c>
      <c r="E87" s="55" t="s">
        <v>2119</v>
      </c>
      <c r="F87" s="55" t="s">
        <v>1489</v>
      </c>
      <c r="G87" s="7" t="s">
        <v>2098</v>
      </c>
      <c r="H87" s="7" t="s">
        <v>2115</v>
      </c>
      <c r="I87" s="7" t="s">
        <v>2116</v>
      </c>
      <c r="J87" s="166">
        <v>24</v>
      </c>
      <c r="K87" s="15">
        <v>1.47</v>
      </c>
      <c r="L87" s="15">
        <v>1.03</v>
      </c>
      <c r="M87" s="15">
        <v>0.44</v>
      </c>
      <c r="N87" s="55"/>
    </row>
    <row r="88" spans="1:14" s="37" customFormat="1" ht="24">
      <c r="A88" s="7">
        <v>84</v>
      </c>
      <c r="B88" s="7" t="s">
        <v>2117</v>
      </c>
      <c r="C88" s="66" t="s">
        <v>2975</v>
      </c>
      <c r="D88" s="53" t="s">
        <v>2127</v>
      </c>
      <c r="E88" s="55" t="s">
        <v>2119</v>
      </c>
      <c r="F88" s="55" t="s">
        <v>2119</v>
      </c>
      <c r="G88" s="7" t="s">
        <v>2098</v>
      </c>
      <c r="H88" s="7" t="s">
        <v>2115</v>
      </c>
      <c r="I88" s="7" t="s">
        <v>2116</v>
      </c>
      <c r="J88" s="166"/>
      <c r="K88" s="15">
        <v>1.65</v>
      </c>
      <c r="L88" s="15">
        <v>1.16</v>
      </c>
      <c r="M88" s="15">
        <v>0.5</v>
      </c>
      <c r="N88" s="55"/>
    </row>
    <row r="89" spans="1:14" s="37" customFormat="1" ht="24">
      <c r="A89" s="7">
        <v>85</v>
      </c>
      <c r="B89" s="7" t="s">
        <v>2117</v>
      </c>
      <c r="C89" s="66" t="s">
        <v>2976</v>
      </c>
      <c r="D89" s="53" t="s">
        <v>2127</v>
      </c>
      <c r="E89" s="55" t="s">
        <v>2119</v>
      </c>
      <c r="F89" s="55" t="s">
        <v>1486</v>
      </c>
      <c r="G89" s="7" t="s">
        <v>2098</v>
      </c>
      <c r="H89" s="7" t="s">
        <v>2115</v>
      </c>
      <c r="I89" s="7" t="s">
        <v>2116</v>
      </c>
      <c r="J89" s="166">
        <v>257</v>
      </c>
      <c r="K89" s="15">
        <v>1.9</v>
      </c>
      <c r="L89" s="15">
        <v>1.33</v>
      </c>
      <c r="M89" s="15">
        <v>0.57</v>
      </c>
      <c r="N89" s="55"/>
    </row>
    <row r="90" spans="1:14" s="37" customFormat="1" ht="24">
      <c r="A90" s="7">
        <v>86</v>
      </c>
      <c r="B90" s="7" t="s">
        <v>2117</v>
      </c>
      <c r="C90" s="64" t="s">
        <v>2977</v>
      </c>
      <c r="D90" s="53" t="s">
        <v>2127</v>
      </c>
      <c r="E90" s="55" t="s">
        <v>2119</v>
      </c>
      <c r="F90" s="55" t="s">
        <v>1490</v>
      </c>
      <c r="G90" s="7" t="s">
        <v>2098</v>
      </c>
      <c r="H90" s="7" t="s">
        <v>2115</v>
      </c>
      <c r="I90" s="7" t="s">
        <v>2116</v>
      </c>
      <c r="J90" s="166">
        <v>230</v>
      </c>
      <c r="K90" s="15">
        <v>2.01</v>
      </c>
      <c r="L90" s="15">
        <v>1.4</v>
      </c>
      <c r="M90" s="15">
        <v>0.6</v>
      </c>
      <c r="N90" s="55"/>
    </row>
    <row r="91" spans="1:14" s="37" customFormat="1" ht="24">
      <c r="A91" s="7">
        <v>87</v>
      </c>
      <c r="B91" s="7" t="s">
        <v>2117</v>
      </c>
      <c r="C91" s="64" t="s">
        <v>2978</v>
      </c>
      <c r="D91" s="53" t="s">
        <v>2127</v>
      </c>
      <c r="E91" s="55" t="s">
        <v>2119</v>
      </c>
      <c r="F91" s="55" t="s">
        <v>1491</v>
      </c>
      <c r="G91" s="7" t="s">
        <v>2098</v>
      </c>
      <c r="H91" s="7" t="s">
        <v>2115</v>
      </c>
      <c r="I91" s="7" t="s">
        <v>2116</v>
      </c>
      <c r="J91" s="166">
        <v>172</v>
      </c>
      <c r="K91" s="15">
        <v>2.31</v>
      </c>
      <c r="L91" s="15">
        <v>1.62</v>
      </c>
      <c r="M91" s="15">
        <v>0.69</v>
      </c>
      <c r="N91" s="55"/>
    </row>
    <row r="92" spans="1:14" s="37" customFormat="1" ht="24">
      <c r="A92" s="7">
        <v>88</v>
      </c>
      <c r="B92" s="7" t="s">
        <v>2117</v>
      </c>
      <c r="C92" s="64" t="s">
        <v>2979</v>
      </c>
      <c r="D92" s="53" t="s">
        <v>2127</v>
      </c>
      <c r="E92" s="55" t="s">
        <v>2119</v>
      </c>
      <c r="F92" s="55" t="s">
        <v>1489</v>
      </c>
      <c r="G92" s="7" t="s">
        <v>2098</v>
      </c>
      <c r="H92" s="7" t="s">
        <v>2115</v>
      </c>
      <c r="I92" s="7" t="s">
        <v>2116</v>
      </c>
      <c r="J92" s="166">
        <v>46</v>
      </c>
      <c r="K92" s="15">
        <v>1.29</v>
      </c>
      <c r="L92" s="15">
        <v>0.91</v>
      </c>
      <c r="M92" s="15">
        <v>0.39</v>
      </c>
      <c r="N92" s="55"/>
    </row>
    <row r="93" spans="1:14" s="37" customFormat="1" ht="24">
      <c r="A93" s="7">
        <v>89</v>
      </c>
      <c r="B93" s="7" t="s">
        <v>2117</v>
      </c>
      <c r="C93" s="64" t="s">
        <v>2980</v>
      </c>
      <c r="D93" s="53" t="s">
        <v>2127</v>
      </c>
      <c r="E93" s="55" t="s">
        <v>2119</v>
      </c>
      <c r="F93" s="55" t="s">
        <v>1489</v>
      </c>
      <c r="G93" s="7" t="s">
        <v>2098</v>
      </c>
      <c r="H93" s="7" t="s">
        <v>2115</v>
      </c>
      <c r="I93" s="7" t="s">
        <v>2116</v>
      </c>
      <c r="J93" s="166">
        <v>16</v>
      </c>
      <c r="K93" s="15">
        <v>0.65</v>
      </c>
      <c r="L93" s="15">
        <v>0.46</v>
      </c>
      <c r="M93" s="15">
        <v>0.2</v>
      </c>
      <c r="N93" s="55"/>
    </row>
    <row r="94" spans="1:14" s="37" customFormat="1" ht="24">
      <c r="A94" s="7">
        <v>90</v>
      </c>
      <c r="B94" s="7" t="s">
        <v>2117</v>
      </c>
      <c r="C94" s="64" t="s">
        <v>2981</v>
      </c>
      <c r="D94" s="53" t="s">
        <v>2127</v>
      </c>
      <c r="E94" s="55" t="s">
        <v>2119</v>
      </c>
      <c r="F94" s="55" t="s">
        <v>1489</v>
      </c>
      <c r="G94" s="7" t="s">
        <v>2098</v>
      </c>
      <c r="H94" s="7" t="s">
        <v>2115</v>
      </c>
      <c r="I94" s="7" t="s">
        <v>2116</v>
      </c>
      <c r="J94" s="166">
        <v>70</v>
      </c>
      <c r="K94" s="15">
        <v>0.65</v>
      </c>
      <c r="L94" s="15">
        <v>0.45</v>
      </c>
      <c r="M94" s="15">
        <v>0.19</v>
      </c>
      <c r="N94" s="55"/>
    </row>
    <row r="95" spans="1:14" s="37" customFormat="1" ht="24">
      <c r="A95" s="7">
        <v>91</v>
      </c>
      <c r="B95" s="7" t="s">
        <v>2117</v>
      </c>
      <c r="C95" s="64" t="s">
        <v>2982</v>
      </c>
      <c r="D95" s="53" t="s">
        <v>2127</v>
      </c>
      <c r="E95" s="55" t="s">
        <v>2119</v>
      </c>
      <c r="F95" s="55" t="s">
        <v>1489</v>
      </c>
      <c r="G95" s="7" t="s">
        <v>2098</v>
      </c>
      <c r="H95" s="7" t="s">
        <v>2115</v>
      </c>
      <c r="I95" s="7" t="s">
        <v>2116</v>
      </c>
      <c r="J95" s="166">
        <v>18</v>
      </c>
      <c r="K95" s="15">
        <v>0.86</v>
      </c>
      <c r="L95" s="15">
        <v>0.6</v>
      </c>
      <c r="M95" s="15">
        <v>0.26</v>
      </c>
      <c r="N95" s="55"/>
    </row>
    <row r="96" spans="1:14" s="37" customFormat="1" ht="24">
      <c r="A96" s="7">
        <v>92</v>
      </c>
      <c r="B96" s="7" t="s">
        <v>2117</v>
      </c>
      <c r="C96" s="64" t="s">
        <v>2983</v>
      </c>
      <c r="D96" s="53" t="s">
        <v>2127</v>
      </c>
      <c r="E96" s="55" t="s">
        <v>2119</v>
      </c>
      <c r="F96" s="55" t="s">
        <v>1486</v>
      </c>
      <c r="G96" s="7" t="s">
        <v>2098</v>
      </c>
      <c r="H96" s="7" t="s">
        <v>2115</v>
      </c>
      <c r="I96" s="7" t="s">
        <v>2116</v>
      </c>
      <c r="J96" s="166">
        <v>99</v>
      </c>
      <c r="K96" s="15">
        <v>2.01</v>
      </c>
      <c r="L96" s="15">
        <v>1.41</v>
      </c>
      <c r="M96" s="15">
        <v>0.6</v>
      </c>
      <c r="N96" s="55"/>
    </row>
    <row r="97" spans="1:14" s="37" customFormat="1" ht="24">
      <c r="A97" s="7">
        <v>93</v>
      </c>
      <c r="B97" s="7" t="s">
        <v>2117</v>
      </c>
      <c r="C97" s="64" t="s">
        <v>2984</v>
      </c>
      <c r="D97" s="53" t="s">
        <v>2127</v>
      </c>
      <c r="E97" s="55" t="s">
        <v>2119</v>
      </c>
      <c r="F97" s="55" t="s">
        <v>1486</v>
      </c>
      <c r="G97" s="7" t="s">
        <v>2098</v>
      </c>
      <c r="H97" s="7" t="s">
        <v>2115</v>
      </c>
      <c r="I97" s="7" t="s">
        <v>2116</v>
      </c>
      <c r="J97" s="166">
        <v>10</v>
      </c>
      <c r="K97" s="15">
        <v>1.28</v>
      </c>
      <c r="L97" s="15">
        <v>0.9</v>
      </c>
      <c r="M97" s="15">
        <v>0.38</v>
      </c>
      <c r="N97" s="55"/>
    </row>
    <row r="98" spans="1:14" s="37" customFormat="1" ht="24">
      <c r="A98" s="7">
        <v>94</v>
      </c>
      <c r="B98" s="7" t="s">
        <v>2117</v>
      </c>
      <c r="C98" s="64" t="s">
        <v>2985</v>
      </c>
      <c r="D98" s="53" t="s">
        <v>2127</v>
      </c>
      <c r="E98" s="55" t="s">
        <v>2119</v>
      </c>
      <c r="F98" s="55" t="s">
        <v>1486</v>
      </c>
      <c r="G98" s="7" t="s">
        <v>2098</v>
      </c>
      <c r="H98" s="7" t="s">
        <v>2115</v>
      </c>
      <c r="I98" s="7" t="s">
        <v>2116</v>
      </c>
      <c r="J98" s="166">
        <v>13</v>
      </c>
      <c r="K98" s="15">
        <v>0.9</v>
      </c>
      <c r="L98" s="15">
        <v>0.63</v>
      </c>
      <c r="M98" s="15">
        <v>0.27</v>
      </c>
      <c r="N98" s="55"/>
    </row>
    <row r="99" spans="1:14" s="37" customFormat="1" ht="24">
      <c r="A99" s="7">
        <v>95</v>
      </c>
      <c r="B99" s="7" t="s">
        <v>2117</v>
      </c>
      <c r="C99" s="64" t="s">
        <v>2986</v>
      </c>
      <c r="D99" s="53" t="s">
        <v>2127</v>
      </c>
      <c r="E99" s="55" t="s">
        <v>2119</v>
      </c>
      <c r="F99" s="55" t="s">
        <v>1486</v>
      </c>
      <c r="G99" s="7" t="s">
        <v>2098</v>
      </c>
      <c r="H99" s="7" t="s">
        <v>2115</v>
      </c>
      <c r="I99" s="7" t="s">
        <v>2116</v>
      </c>
      <c r="J99" s="166">
        <v>46</v>
      </c>
      <c r="K99" s="15">
        <v>0.77</v>
      </c>
      <c r="L99" s="15">
        <v>0.54</v>
      </c>
      <c r="M99" s="15">
        <v>0.23</v>
      </c>
      <c r="N99" s="55"/>
    </row>
    <row r="100" spans="1:14" s="37" customFormat="1" ht="24">
      <c r="A100" s="7">
        <v>96</v>
      </c>
      <c r="B100" s="7" t="s">
        <v>2117</v>
      </c>
      <c r="C100" s="64" t="s">
        <v>2987</v>
      </c>
      <c r="D100" s="53" t="s">
        <v>2127</v>
      </c>
      <c r="E100" s="55" t="s">
        <v>2119</v>
      </c>
      <c r="F100" s="55" t="s">
        <v>1486</v>
      </c>
      <c r="G100" s="7" t="s">
        <v>2098</v>
      </c>
      <c r="H100" s="7" t="s">
        <v>2115</v>
      </c>
      <c r="I100" s="7" t="s">
        <v>2116</v>
      </c>
      <c r="J100" s="166">
        <v>16</v>
      </c>
      <c r="K100" s="15">
        <v>1.17</v>
      </c>
      <c r="L100" s="15">
        <v>0.82</v>
      </c>
      <c r="M100" s="15">
        <v>0.35</v>
      </c>
      <c r="N100" s="55"/>
    </row>
    <row r="101" spans="1:14" s="37" customFormat="1" ht="24">
      <c r="A101" s="7">
        <v>97</v>
      </c>
      <c r="B101" s="7" t="s">
        <v>2117</v>
      </c>
      <c r="C101" s="64" t="s">
        <v>79</v>
      </c>
      <c r="D101" s="53" t="s">
        <v>2127</v>
      </c>
      <c r="E101" s="55" t="s">
        <v>2119</v>
      </c>
      <c r="F101" s="55" t="s">
        <v>1486</v>
      </c>
      <c r="G101" s="7" t="s">
        <v>2098</v>
      </c>
      <c r="H101" s="7" t="s">
        <v>2115</v>
      </c>
      <c r="I101" s="7" t="s">
        <v>2116</v>
      </c>
      <c r="J101" s="166">
        <v>10</v>
      </c>
      <c r="K101" s="15">
        <v>0.93</v>
      </c>
      <c r="L101" s="15">
        <v>0.65</v>
      </c>
      <c r="M101" s="15">
        <v>0.28</v>
      </c>
      <c r="N101" s="55"/>
    </row>
    <row r="102" spans="1:14" s="37" customFormat="1" ht="24">
      <c r="A102" s="7">
        <v>98</v>
      </c>
      <c r="B102" s="7" t="s">
        <v>2117</v>
      </c>
      <c r="C102" s="64" t="s">
        <v>2988</v>
      </c>
      <c r="D102" s="53" t="s">
        <v>2127</v>
      </c>
      <c r="E102" s="55" t="s">
        <v>2119</v>
      </c>
      <c r="F102" s="55" t="s">
        <v>1488</v>
      </c>
      <c r="G102" s="7" t="s">
        <v>2098</v>
      </c>
      <c r="H102" s="7" t="s">
        <v>2115</v>
      </c>
      <c r="I102" s="7" t="s">
        <v>2116</v>
      </c>
      <c r="J102" s="166">
        <v>48</v>
      </c>
      <c r="K102" s="15">
        <v>1.12</v>
      </c>
      <c r="L102" s="15">
        <v>0.78</v>
      </c>
      <c r="M102" s="15">
        <v>0.34</v>
      </c>
      <c r="N102" s="55"/>
    </row>
    <row r="103" spans="1:14" s="37" customFormat="1" ht="24">
      <c r="A103" s="7">
        <v>99</v>
      </c>
      <c r="B103" s="7" t="s">
        <v>2117</v>
      </c>
      <c r="C103" s="66" t="s">
        <v>2989</v>
      </c>
      <c r="D103" s="53" t="s">
        <v>2127</v>
      </c>
      <c r="E103" s="55" t="s">
        <v>2119</v>
      </c>
      <c r="F103" s="55" t="s">
        <v>1488</v>
      </c>
      <c r="G103" s="7" t="s">
        <v>2098</v>
      </c>
      <c r="H103" s="7" t="s">
        <v>2115</v>
      </c>
      <c r="I103" s="7" t="s">
        <v>2116</v>
      </c>
      <c r="J103" s="166">
        <v>19</v>
      </c>
      <c r="K103" s="15">
        <v>1.15</v>
      </c>
      <c r="L103" s="15">
        <v>0.81</v>
      </c>
      <c r="M103" s="15">
        <v>0.35</v>
      </c>
      <c r="N103" s="55"/>
    </row>
    <row r="104" spans="1:14" s="37" customFormat="1" ht="24">
      <c r="A104" s="7">
        <v>100</v>
      </c>
      <c r="B104" s="7" t="s">
        <v>2117</v>
      </c>
      <c r="C104" s="66" t="s">
        <v>2990</v>
      </c>
      <c r="D104" s="53" t="s">
        <v>2127</v>
      </c>
      <c r="E104" s="55" t="s">
        <v>2119</v>
      </c>
      <c r="F104" s="55" t="s">
        <v>1488</v>
      </c>
      <c r="G104" s="7" t="s">
        <v>2098</v>
      </c>
      <c r="H104" s="7" t="s">
        <v>2115</v>
      </c>
      <c r="I104" s="7" t="s">
        <v>2116</v>
      </c>
      <c r="J104" s="166">
        <v>21</v>
      </c>
      <c r="K104" s="15">
        <v>0.78</v>
      </c>
      <c r="L104" s="15">
        <v>0.54</v>
      </c>
      <c r="M104" s="15">
        <v>0.23</v>
      </c>
      <c r="N104" s="55"/>
    </row>
    <row r="105" spans="1:14" s="37" customFormat="1" ht="24">
      <c r="A105" s="7">
        <v>101</v>
      </c>
      <c r="B105" s="7" t="s">
        <v>2117</v>
      </c>
      <c r="C105" s="64" t="s">
        <v>2991</v>
      </c>
      <c r="D105" s="53" t="s">
        <v>2127</v>
      </c>
      <c r="E105" s="55" t="s">
        <v>2119</v>
      </c>
      <c r="F105" s="55" t="s">
        <v>1488</v>
      </c>
      <c r="G105" s="7" t="s">
        <v>2098</v>
      </c>
      <c r="H105" s="7" t="s">
        <v>2115</v>
      </c>
      <c r="I105" s="7" t="s">
        <v>2116</v>
      </c>
      <c r="J105" s="166">
        <v>15</v>
      </c>
      <c r="K105" s="15">
        <v>1.04</v>
      </c>
      <c r="L105" s="15">
        <v>0.73</v>
      </c>
      <c r="M105" s="15">
        <v>0.31</v>
      </c>
      <c r="N105" s="55"/>
    </row>
    <row r="106" spans="1:14" s="37" customFormat="1" ht="24">
      <c r="A106" s="7">
        <v>102</v>
      </c>
      <c r="B106" s="7" t="s">
        <v>2117</v>
      </c>
      <c r="C106" s="64" t="s">
        <v>2992</v>
      </c>
      <c r="D106" s="53" t="s">
        <v>2127</v>
      </c>
      <c r="E106" s="55" t="s">
        <v>2119</v>
      </c>
      <c r="F106" s="55" t="s">
        <v>1492</v>
      </c>
      <c r="G106" s="7" t="s">
        <v>2098</v>
      </c>
      <c r="H106" s="7" t="s">
        <v>2115</v>
      </c>
      <c r="I106" s="7" t="s">
        <v>2116</v>
      </c>
      <c r="J106" s="166">
        <v>96</v>
      </c>
      <c r="K106" s="15">
        <v>1.53</v>
      </c>
      <c r="L106" s="15">
        <v>1.07</v>
      </c>
      <c r="M106" s="15">
        <v>0.46</v>
      </c>
      <c r="N106" s="55"/>
    </row>
    <row r="107" spans="1:14" s="37" customFormat="1" ht="24">
      <c r="A107" s="7">
        <v>103</v>
      </c>
      <c r="B107" s="7" t="s">
        <v>2117</v>
      </c>
      <c r="C107" s="64" t="s">
        <v>2993</v>
      </c>
      <c r="D107" s="53" t="s">
        <v>2127</v>
      </c>
      <c r="E107" s="55" t="s">
        <v>2119</v>
      </c>
      <c r="F107" s="55" t="s">
        <v>1492</v>
      </c>
      <c r="G107" s="7" t="s">
        <v>2098</v>
      </c>
      <c r="H107" s="7" t="s">
        <v>2115</v>
      </c>
      <c r="I107" s="7" t="s">
        <v>2116</v>
      </c>
      <c r="J107" s="166">
        <v>27</v>
      </c>
      <c r="K107" s="15">
        <v>1.65</v>
      </c>
      <c r="L107" s="15">
        <v>1.15</v>
      </c>
      <c r="M107" s="15">
        <v>0.49</v>
      </c>
      <c r="N107" s="55"/>
    </row>
    <row r="108" spans="1:14" s="37" customFormat="1" ht="24">
      <c r="A108" s="7">
        <v>104</v>
      </c>
      <c r="B108" s="7" t="s">
        <v>2117</v>
      </c>
      <c r="C108" s="64" t="s">
        <v>2994</v>
      </c>
      <c r="D108" s="53" t="s">
        <v>2127</v>
      </c>
      <c r="E108" s="55" t="s">
        <v>2119</v>
      </c>
      <c r="F108" s="55" t="s">
        <v>1488</v>
      </c>
      <c r="G108" s="7" t="s">
        <v>2098</v>
      </c>
      <c r="H108" s="7" t="s">
        <v>2115</v>
      </c>
      <c r="I108" s="7" t="s">
        <v>2116</v>
      </c>
      <c r="J108" s="166">
        <v>10</v>
      </c>
      <c r="K108" s="15">
        <v>1.09</v>
      </c>
      <c r="L108" s="15">
        <v>0.77</v>
      </c>
      <c r="M108" s="15">
        <v>0.33</v>
      </c>
      <c r="N108" s="55"/>
    </row>
    <row r="109" spans="1:14" s="37" customFormat="1" ht="24">
      <c r="A109" s="7">
        <v>105</v>
      </c>
      <c r="B109" s="7" t="s">
        <v>2117</v>
      </c>
      <c r="C109" s="64" t="s">
        <v>2995</v>
      </c>
      <c r="D109" s="53" t="s">
        <v>2127</v>
      </c>
      <c r="E109" s="55" t="s">
        <v>2119</v>
      </c>
      <c r="F109" s="55" t="s">
        <v>1493</v>
      </c>
      <c r="G109" s="7" t="s">
        <v>2098</v>
      </c>
      <c r="H109" s="7" t="s">
        <v>2115</v>
      </c>
      <c r="I109" s="7" t="s">
        <v>2116</v>
      </c>
      <c r="J109" s="166">
        <v>19.6</v>
      </c>
      <c r="K109" s="15">
        <v>1.65</v>
      </c>
      <c r="L109" s="15">
        <v>1.16</v>
      </c>
      <c r="M109" s="15">
        <v>0.5</v>
      </c>
      <c r="N109" s="55"/>
    </row>
    <row r="110" spans="1:14" s="37" customFormat="1" ht="24">
      <c r="A110" s="7">
        <v>106</v>
      </c>
      <c r="B110" s="7" t="s">
        <v>2117</v>
      </c>
      <c r="C110" s="62" t="s">
        <v>2996</v>
      </c>
      <c r="D110" s="53" t="s">
        <v>2128</v>
      </c>
      <c r="E110" s="55" t="s">
        <v>2119</v>
      </c>
      <c r="F110" s="55" t="s">
        <v>823</v>
      </c>
      <c r="G110" s="7" t="s">
        <v>2098</v>
      </c>
      <c r="H110" s="7" t="s">
        <v>2115</v>
      </c>
      <c r="I110" s="7" t="s">
        <v>2116</v>
      </c>
      <c r="J110" s="166"/>
      <c r="K110" s="15">
        <v>0.73</v>
      </c>
      <c r="L110" s="15">
        <v>0.51</v>
      </c>
      <c r="M110" s="15">
        <v>0.22</v>
      </c>
      <c r="N110" s="55"/>
    </row>
    <row r="111" spans="1:14" s="37" customFormat="1" ht="24">
      <c r="A111" s="7">
        <v>107</v>
      </c>
      <c r="B111" s="7" t="s">
        <v>2117</v>
      </c>
      <c r="C111" s="62" t="s">
        <v>2997</v>
      </c>
      <c r="D111" s="53" t="s">
        <v>2128</v>
      </c>
      <c r="E111" s="55" t="s">
        <v>2119</v>
      </c>
      <c r="F111" s="55" t="s">
        <v>2129</v>
      </c>
      <c r="G111" s="7" t="s">
        <v>2098</v>
      </c>
      <c r="H111" s="7" t="s">
        <v>2115</v>
      </c>
      <c r="I111" s="7" t="s">
        <v>2116</v>
      </c>
      <c r="J111" s="166">
        <v>14.5</v>
      </c>
      <c r="K111" s="15">
        <v>1.49</v>
      </c>
      <c r="L111" s="15">
        <v>1.04</v>
      </c>
      <c r="M111" s="15">
        <v>0.45</v>
      </c>
      <c r="N111" s="55"/>
    </row>
    <row r="112" spans="1:14" s="37" customFormat="1" ht="24">
      <c r="A112" s="7">
        <v>108</v>
      </c>
      <c r="B112" s="7" t="s">
        <v>2117</v>
      </c>
      <c r="C112" s="62" t="s">
        <v>2998</v>
      </c>
      <c r="D112" s="53" t="s">
        <v>2128</v>
      </c>
      <c r="E112" s="55" t="s">
        <v>2119</v>
      </c>
      <c r="F112" s="55" t="s">
        <v>2129</v>
      </c>
      <c r="G112" s="7" t="s">
        <v>2098</v>
      </c>
      <c r="H112" s="7" t="s">
        <v>2115</v>
      </c>
      <c r="I112" s="7" t="s">
        <v>2116</v>
      </c>
      <c r="J112" s="166"/>
      <c r="K112" s="15">
        <v>1.21</v>
      </c>
      <c r="L112" s="15">
        <v>0.85</v>
      </c>
      <c r="M112" s="15">
        <v>0.36</v>
      </c>
      <c r="N112" s="55"/>
    </row>
    <row r="113" spans="1:14" s="37" customFormat="1" ht="24">
      <c r="A113" s="7">
        <v>109</v>
      </c>
      <c r="B113" s="7" t="s">
        <v>2117</v>
      </c>
      <c r="C113" s="57" t="s">
        <v>2999</v>
      </c>
      <c r="D113" s="53" t="s">
        <v>2128</v>
      </c>
      <c r="E113" s="55" t="s">
        <v>2119</v>
      </c>
      <c r="F113" s="55" t="s">
        <v>2129</v>
      </c>
      <c r="G113" s="7" t="s">
        <v>2098</v>
      </c>
      <c r="H113" s="7" t="s">
        <v>2115</v>
      </c>
      <c r="I113" s="7" t="s">
        <v>2116</v>
      </c>
      <c r="J113" s="166">
        <v>143</v>
      </c>
      <c r="K113" s="15">
        <v>3.07</v>
      </c>
      <c r="L113" s="15">
        <v>2.15</v>
      </c>
      <c r="M113" s="15">
        <v>0.92</v>
      </c>
      <c r="N113" s="55"/>
    </row>
    <row r="114" spans="1:14" s="37" customFormat="1" ht="24">
      <c r="A114" s="7">
        <v>110</v>
      </c>
      <c r="B114" s="7" t="s">
        <v>2117</v>
      </c>
      <c r="C114" s="158" t="s">
        <v>3000</v>
      </c>
      <c r="D114" s="53" t="s">
        <v>2128</v>
      </c>
      <c r="E114" s="55" t="s">
        <v>2119</v>
      </c>
      <c r="F114" s="55" t="s">
        <v>2129</v>
      </c>
      <c r="G114" s="7" t="s">
        <v>2098</v>
      </c>
      <c r="H114" s="7" t="s">
        <v>2115</v>
      </c>
      <c r="I114" s="7" t="s">
        <v>2116</v>
      </c>
      <c r="J114" s="166">
        <v>276</v>
      </c>
      <c r="K114" s="15">
        <v>2.99</v>
      </c>
      <c r="L114" s="15">
        <v>2.09</v>
      </c>
      <c r="M114" s="15">
        <v>0.9</v>
      </c>
      <c r="N114" s="55"/>
    </row>
    <row r="115" spans="1:14" s="37" customFormat="1" ht="24">
      <c r="A115" s="7">
        <v>111</v>
      </c>
      <c r="B115" s="7" t="s">
        <v>2117</v>
      </c>
      <c r="C115" s="158" t="s">
        <v>3001</v>
      </c>
      <c r="D115" s="53" t="s">
        <v>2128</v>
      </c>
      <c r="E115" s="55" t="s">
        <v>2119</v>
      </c>
      <c r="F115" s="55" t="s">
        <v>2129</v>
      </c>
      <c r="G115" s="7" t="s">
        <v>2098</v>
      </c>
      <c r="H115" s="7" t="s">
        <v>2115</v>
      </c>
      <c r="I115" s="7" t="s">
        <v>2116</v>
      </c>
      <c r="J115" s="166">
        <v>184</v>
      </c>
      <c r="K115" s="15">
        <v>2.03</v>
      </c>
      <c r="L115" s="15">
        <v>1.42</v>
      </c>
      <c r="M115" s="15">
        <v>0.61</v>
      </c>
      <c r="N115" s="55"/>
    </row>
    <row r="116" spans="1:14" s="37" customFormat="1" ht="24">
      <c r="A116" s="7">
        <v>112</v>
      </c>
      <c r="B116" s="7" t="s">
        <v>2117</v>
      </c>
      <c r="C116" s="158" t="s">
        <v>3002</v>
      </c>
      <c r="D116" s="53" t="s">
        <v>2128</v>
      </c>
      <c r="E116" s="55" t="s">
        <v>2119</v>
      </c>
      <c r="F116" s="55" t="s">
        <v>1494</v>
      </c>
      <c r="G116" s="7" t="s">
        <v>2098</v>
      </c>
      <c r="H116" s="7" t="s">
        <v>2115</v>
      </c>
      <c r="I116" s="7" t="s">
        <v>2116</v>
      </c>
      <c r="J116" s="166">
        <v>193</v>
      </c>
      <c r="K116" s="15">
        <v>3.58</v>
      </c>
      <c r="L116" s="15">
        <v>2.51</v>
      </c>
      <c r="M116" s="15">
        <v>1.07</v>
      </c>
      <c r="N116" s="55"/>
    </row>
    <row r="117" spans="1:14" s="37" customFormat="1" ht="24">
      <c r="A117" s="7">
        <v>113</v>
      </c>
      <c r="B117" s="7" t="s">
        <v>2117</v>
      </c>
      <c r="C117" s="158" t="s">
        <v>3003</v>
      </c>
      <c r="D117" s="53" t="s">
        <v>2128</v>
      </c>
      <c r="E117" s="55" t="s">
        <v>2119</v>
      </c>
      <c r="F117" s="55" t="s">
        <v>2129</v>
      </c>
      <c r="G117" s="7" t="s">
        <v>2098</v>
      </c>
      <c r="H117" s="7" t="s">
        <v>2115</v>
      </c>
      <c r="I117" s="7" t="s">
        <v>2116</v>
      </c>
      <c r="J117" s="166"/>
      <c r="K117" s="15">
        <v>2.43</v>
      </c>
      <c r="L117" s="15">
        <v>1.7</v>
      </c>
      <c r="M117" s="15">
        <v>0.73</v>
      </c>
      <c r="N117" s="55"/>
    </row>
    <row r="118" spans="1:14" s="37" customFormat="1" ht="24">
      <c r="A118" s="7">
        <v>114</v>
      </c>
      <c r="B118" s="7" t="s">
        <v>2117</v>
      </c>
      <c r="C118" s="158" t="s">
        <v>3004</v>
      </c>
      <c r="D118" s="53" t="s">
        <v>2128</v>
      </c>
      <c r="E118" s="55" t="s">
        <v>2119</v>
      </c>
      <c r="F118" s="55" t="s">
        <v>1495</v>
      </c>
      <c r="G118" s="7" t="s">
        <v>2098</v>
      </c>
      <c r="H118" s="7" t="s">
        <v>2115</v>
      </c>
      <c r="I118" s="7" t="s">
        <v>2116</v>
      </c>
      <c r="J118" s="166">
        <v>69</v>
      </c>
      <c r="K118" s="15">
        <v>2.32</v>
      </c>
      <c r="L118" s="15">
        <v>1.63</v>
      </c>
      <c r="M118" s="15">
        <v>0.7</v>
      </c>
      <c r="N118" s="55"/>
    </row>
    <row r="119" spans="1:14" s="37" customFormat="1" ht="24">
      <c r="A119" s="7">
        <v>115</v>
      </c>
      <c r="B119" s="7" t="s">
        <v>2117</v>
      </c>
      <c r="C119" s="159" t="s">
        <v>3005</v>
      </c>
      <c r="D119" s="53" t="s">
        <v>2128</v>
      </c>
      <c r="E119" s="55" t="s">
        <v>2119</v>
      </c>
      <c r="F119" s="55" t="s">
        <v>876</v>
      </c>
      <c r="G119" s="7" t="s">
        <v>2098</v>
      </c>
      <c r="H119" s="7" t="s">
        <v>2115</v>
      </c>
      <c r="I119" s="7" t="s">
        <v>2116</v>
      </c>
      <c r="J119" s="166">
        <v>530</v>
      </c>
      <c r="K119" s="15">
        <v>2.16</v>
      </c>
      <c r="L119" s="15">
        <v>1.51</v>
      </c>
      <c r="M119" s="15">
        <v>0.65</v>
      </c>
      <c r="N119" s="55"/>
    </row>
    <row r="120" spans="1:14" s="37" customFormat="1" ht="24">
      <c r="A120" s="7">
        <v>116</v>
      </c>
      <c r="B120" s="7" t="s">
        <v>2117</v>
      </c>
      <c r="C120" s="158" t="s">
        <v>3006</v>
      </c>
      <c r="D120" s="53" t="s">
        <v>2128</v>
      </c>
      <c r="E120" s="55" t="s">
        <v>2119</v>
      </c>
      <c r="F120" s="55" t="s">
        <v>2129</v>
      </c>
      <c r="G120" s="7" t="s">
        <v>2098</v>
      </c>
      <c r="H120" s="7" t="s">
        <v>2115</v>
      </c>
      <c r="I120" s="7" t="s">
        <v>2116</v>
      </c>
      <c r="J120" s="166"/>
      <c r="K120" s="15">
        <v>3.08</v>
      </c>
      <c r="L120" s="15">
        <v>2.16</v>
      </c>
      <c r="M120" s="15">
        <v>0.92</v>
      </c>
      <c r="N120" s="55"/>
    </row>
    <row r="121" spans="1:14" s="37" customFormat="1" ht="24">
      <c r="A121" s="7">
        <v>117</v>
      </c>
      <c r="B121" s="7" t="s">
        <v>2117</v>
      </c>
      <c r="C121" s="158" t="s">
        <v>3007</v>
      </c>
      <c r="D121" s="53" t="s">
        <v>2128</v>
      </c>
      <c r="E121" s="55" t="s">
        <v>2119</v>
      </c>
      <c r="F121" s="55" t="s">
        <v>1496</v>
      </c>
      <c r="G121" s="7" t="s">
        <v>2098</v>
      </c>
      <c r="H121" s="7" t="s">
        <v>2115</v>
      </c>
      <c r="I121" s="7" t="s">
        <v>2116</v>
      </c>
      <c r="J121" s="166">
        <v>804</v>
      </c>
      <c r="K121" s="15">
        <v>4.01</v>
      </c>
      <c r="L121" s="15">
        <v>2.81</v>
      </c>
      <c r="M121" s="15">
        <v>1.2</v>
      </c>
      <c r="N121" s="55"/>
    </row>
    <row r="122" spans="1:14" s="37" customFormat="1" ht="24">
      <c r="A122" s="7">
        <v>118</v>
      </c>
      <c r="B122" s="7" t="s">
        <v>2117</v>
      </c>
      <c r="C122" s="158" t="s">
        <v>3008</v>
      </c>
      <c r="D122" s="53" t="s">
        <v>2128</v>
      </c>
      <c r="E122" s="55" t="s">
        <v>2119</v>
      </c>
      <c r="F122" s="55" t="s">
        <v>2129</v>
      </c>
      <c r="G122" s="7" t="s">
        <v>2098</v>
      </c>
      <c r="H122" s="7" t="s">
        <v>2115</v>
      </c>
      <c r="I122" s="7" t="s">
        <v>2116</v>
      </c>
      <c r="J122" s="166">
        <v>219</v>
      </c>
      <c r="K122" s="15">
        <v>1.34</v>
      </c>
      <c r="L122" s="15">
        <v>0.94</v>
      </c>
      <c r="M122" s="15">
        <v>0.4</v>
      </c>
      <c r="N122" s="55"/>
    </row>
    <row r="123" spans="1:14" s="37" customFormat="1" ht="24">
      <c r="A123" s="7">
        <v>119</v>
      </c>
      <c r="B123" s="7" t="s">
        <v>2117</v>
      </c>
      <c r="C123" s="158" t="s">
        <v>3009</v>
      </c>
      <c r="D123" s="53" t="s">
        <v>2128</v>
      </c>
      <c r="E123" s="55" t="s">
        <v>2119</v>
      </c>
      <c r="F123" s="55" t="s">
        <v>2129</v>
      </c>
      <c r="G123" s="7" t="s">
        <v>2098</v>
      </c>
      <c r="H123" s="7" t="s">
        <v>2115</v>
      </c>
      <c r="I123" s="7" t="s">
        <v>2116</v>
      </c>
      <c r="J123" s="166">
        <v>396</v>
      </c>
      <c r="K123" s="15">
        <v>3.44</v>
      </c>
      <c r="L123" s="15">
        <v>2.41</v>
      </c>
      <c r="M123" s="15">
        <v>1.03</v>
      </c>
      <c r="N123" s="55"/>
    </row>
    <row r="124" spans="1:14" s="37" customFormat="1" ht="24">
      <c r="A124" s="7">
        <v>120</v>
      </c>
      <c r="B124" s="7" t="s">
        <v>2117</v>
      </c>
      <c r="C124" s="158" t="s">
        <v>3010</v>
      </c>
      <c r="D124" s="53" t="s">
        <v>2128</v>
      </c>
      <c r="E124" s="55" t="s">
        <v>2119</v>
      </c>
      <c r="F124" s="55" t="s">
        <v>2129</v>
      </c>
      <c r="G124" s="7" t="s">
        <v>2098</v>
      </c>
      <c r="H124" s="7" t="s">
        <v>2115</v>
      </c>
      <c r="I124" s="7" t="s">
        <v>2116</v>
      </c>
      <c r="J124" s="166">
        <v>253</v>
      </c>
      <c r="K124" s="15">
        <v>3.38</v>
      </c>
      <c r="L124" s="15">
        <v>2.37</v>
      </c>
      <c r="M124" s="15">
        <v>1.01</v>
      </c>
      <c r="N124" s="55"/>
    </row>
    <row r="125" spans="1:14" s="37" customFormat="1" ht="24">
      <c r="A125" s="7">
        <v>121</v>
      </c>
      <c r="B125" s="7" t="s">
        <v>2117</v>
      </c>
      <c r="C125" s="158" t="s">
        <v>3011</v>
      </c>
      <c r="D125" s="53" t="s">
        <v>2128</v>
      </c>
      <c r="E125" s="55" t="s">
        <v>2119</v>
      </c>
      <c r="F125" s="55" t="s">
        <v>1497</v>
      </c>
      <c r="G125" s="7" t="s">
        <v>2098</v>
      </c>
      <c r="H125" s="7" t="s">
        <v>2115</v>
      </c>
      <c r="I125" s="7" t="s">
        <v>2116</v>
      </c>
      <c r="J125" s="166">
        <v>101</v>
      </c>
      <c r="K125" s="15">
        <v>2.04</v>
      </c>
      <c r="L125" s="15">
        <v>1.43</v>
      </c>
      <c r="M125" s="15">
        <v>0.61</v>
      </c>
      <c r="N125" s="55"/>
    </row>
    <row r="126" spans="1:14" s="37" customFormat="1" ht="24">
      <c r="A126" s="7">
        <v>122</v>
      </c>
      <c r="B126" s="7" t="s">
        <v>2117</v>
      </c>
      <c r="C126" s="158" t="s">
        <v>3012</v>
      </c>
      <c r="D126" s="53" t="s">
        <v>2128</v>
      </c>
      <c r="E126" s="55" t="s">
        <v>2119</v>
      </c>
      <c r="F126" s="55" t="s">
        <v>1498</v>
      </c>
      <c r="G126" s="7" t="s">
        <v>2098</v>
      </c>
      <c r="H126" s="7" t="s">
        <v>2115</v>
      </c>
      <c r="I126" s="7" t="s">
        <v>2116</v>
      </c>
      <c r="J126" s="166">
        <v>152.2</v>
      </c>
      <c r="K126" s="15">
        <v>2.84</v>
      </c>
      <c r="L126" s="15">
        <v>1.99</v>
      </c>
      <c r="M126" s="15">
        <v>0.85</v>
      </c>
      <c r="N126" s="55"/>
    </row>
    <row r="127" spans="1:14" s="37" customFormat="1" ht="24">
      <c r="A127" s="7">
        <v>123</v>
      </c>
      <c r="B127" s="7" t="s">
        <v>2117</v>
      </c>
      <c r="C127" s="158" t="s">
        <v>62</v>
      </c>
      <c r="D127" s="53" t="s">
        <v>2128</v>
      </c>
      <c r="E127" s="55" t="s">
        <v>2119</v>
      </c>
      <c r="F127" s="55" t="s">
        <v>2544</v>
      </c>
      <c r="G127" s="7" t="s">
        <v>2098</v>
      </c>
      <c r="H127" s="7" t="s">
        <v>2115</v>
      </c>
      <c r="I127" s="7" t="s">
        <v>2116</v>
      </c>
      <c r="J127" s="166">
        <v>183</v>
      </c>
      <c r="K127" s="15">
        <v>3.31</v>
      </c>
      <c r="L127" s="15">
        <v>2.32</v>
      </c>
      <c r="M127" s="15">
        <v>0.99</v>
      </c>
      <c r="N127" s="55"/>
    </row>
    <row r="128" spans="1:14" s="100" customFormat="1" ht="24" customHeight="1">
      <c r="A128" s="214" t="s">
        <v>2417</v>
      </c>
      <c r="B128" s="215"/>
      <c r="C128" s="215"/>
      <c r="D128" s="216"/>
      <c r="E128" s="109"/>
      <c r="F128" s="109"/>
      <c r="G128" s="109"/>
      <c r="H128" s="109"/>
      <c r="I128" s="109"/>
      <c r="J128" s="109">
        <f>J129+J159+J226</f>
        <v>14925.82</v>
      </c>
      <c r="K128" s="160">
        <f>K129+K159+K226</f>
        <v>526.8865000000001</v>
      </c>
      <c r="L128" s="160"/>
      <c r="M128" s="160">
        <f>M129+M159+M226</f>
        <v>526.8865000000001</v>
      </c>
      <c r="N128" s="7"/>
    </row>
    <row r="129" spans="1:14" s="100" customFormat="1" ht="21" customHeight="1">
      <c r="A129" s="214" t="s">
        <v>1688</v>
      </c>
      <c r="B129" s="215"/>
      <c r="C129" s="215"/>
      <c r="D129" s="216"/>
      <c r="E129" s="109"/>
      <c r="F129" s="109"/>
      <c r="G129" s="109"/>
      <c r="H129" s="109"/>
      <c r="I129" s="109"/>
      <c r="J129" s="109">
        <f>SUM(J130:J146)</f>
        <v>3789.4</v>
      </c>
      <c r="K129" s="160">
        <f>SUM(K130:K158)</f>
        <v>130.26749999999998</v>
      </c>
      <c r="L129" s="160"/>
      <c r="M129" s="160">
        <f>SUM(M130:M158)</f>
        <v>130.26749999999998</v>
      </c>
      <c r="N129" s="7"/>
    </row>
    <row r="130" spans="1:14" s="100" customFormat="1" ht="38.25" customHeight="1">
      <c r="A130" s="7">
        <v>1</v>
      </c>
      <c r="B130" s="7" t="s">
        <v>2130</v>
      </c>
      <c r="C130" s="7" t="s">
        <v>2131</v>
      </c>
      <c r="D130" s="7" t="s">
        <v>2132</v>
      </c>
      <c r="E130" s="7" t="s">
        <v>2097</v>
      </c>
      <c r="F130" s="7" t="s">
        <v>2133</v>
      </c>
      <c r="G130" s="7" t="s">
        <v>1398</v>
      </c>
      <c r="H130" s="7" t="s">
        <v>751</v>
      </c>
      <c r="I130" s="7" t="s">
        <v>326</v>
      </c>
      <c r="J130" s="7">
        <v>444.7</v>
      </c>
      <c r="K130" s="7">
        <v>2.9045</v>
      </c>
      <c r="L130" s="7"/>
      <c r="M130" s="7">
        <v>2.9045</v>
      </c>
      <c r="N130" s="7"/>
    </row>
    <row r="131" spans="1:14" s="100" customFormat="1" ht="37.5" customHeight="1">
      <c r="A131" s="7">
        <v>2</v>
      </c>
      <c r="B131" s="7" t="s">
        <v>2134</v>
      </c>
      <c r="C131" s="7" t="s">
        <v>2135</v>
      </c>
      <c r="D131" s="7" t="s">
        <v>226</v>
      </c>
      <c r="E131" s="7" t="s">
        <v>2136</v>
      </c>
      <c r="F131" s="7" t="s">
        <v>2137</v>
      </c>
      <c r="G131" s="7" t="s">
        <v>1398</v>
      </c>
      <c r="H131" s="7" t="s">
        <v>1399</v>
      </c>
      <c r="I131" s="7" t="s">
        <v>326</v>
      </c>
      <c r="J131" s="7">
        <v>400.8</v>
      </c>
      <c r="K131" s="7">
        <v>3.5</v>
      </c>
      <c r="L131" s="7"/>
      <c r="M131" s="7">
        <v>3.5</v>
      </c>
      <c r="N131" s="7"/>
    </row>
    <row r="132" spans="1:14" s="100" customFormat="1" ht="39" customHeight="1">
      <c r="A132" s="7">
        <v>3</v>
      </c>
      <c r="B132" s="7" t="s">
        <v>2134</v>
      </c>
      <c r="C132" s="7" t="s">
        <v>2138</v>
      </c>
      <c r="D132" s="7" t="s">
        <v>227</v>
      </c>
      <c r="E132" s="7" t="s">
        <v>2139</v>
      </c>
      <c r="F132" s="7" t="s">
        <v>2137</v>
      </c>
      <c r="G132" s="7" t="s">
        <v>1398</v>
      </c>
      <c r="H132" s="7" t="s">
        <v>1399</v>
      </c>
      <c r="I132" s="7" t="s">
        <v>326</v>
      </c>
      <c r="J132" s="7">
        <v>108.9</v>
      </c>
      <c r="K132" s="7">
        <v>2.8</v>
      </c>
      <c r="L132" s="7"/>
      <c r="M132" s="7">
        <v>2.8</v>
      </c>
      <c r="N132" s="7"/>
    </row>
    <row r="133" spans="1:14" s="100" customFormat="1" ht="39" customHeight="1">
      <c r="A133" s="7">
        <v>4</v>
      </c>
      <c r="B133" s="7" t="s">
        <v>2134</v>
      </c>
      <c r="C133" s="7" t="s">
        <v>940</v>
      </c>
      <c r="D133" s="7" t="s">
        <v>228</v>
      </c>
      <c r="E133" s="7" t="s">
        <v>2136</v>
      </c>
      <c r="F133" s="7" t="s">
        <v>2137</v>
      </c>
      <c r="G133" s="7" t="s">
        <v>1398</v>
      </c>
      <c r="H133" s="7" t="s">
        <v>751</v>
      </c>
      <c r="I133" s="7" t="s">
        <v>326</v>
      </c>
      <c r="J133" s="7">
        <v>145.5</v>
      </c>
      <c r="K133" s="7">
        <v>3.65</v>
      </c>
      <c r="L133" s="7"/>
      <c r="M133" s="7">
        <v>3.65</v>
      </c>
      <c r="N133" s="7"/>
    </row>
    <row r="134" spans="1:14" s="100" customFormat="1" ht="39" customHeight="1">
      <c r="A134" s="7">
        <v>5</v>
      </c>
      <c r="B134" s="7" t="s">
        <v>2134</v>
      </c>
      <c r="C134" s="7" t="s">
        <v>941</v>
      </c>
      <c r="D134" s="7" t="s">
        <v>229</v>
      </c>
      <c r="E134" s="7" t="s">
        <v>2136</v>
      </c>
      <c r="F134" s="7" t="s">
        <v>2137</v>
      </c>
      <c r="G134" s="7" t="s">
        <v>1398</v>
      </c>
      <c r="H134" s="7" t="s">
        <v>1399</v>
      </c>
      <c r="I134" s="7" t="s">
        <v>326</v>
      </c>
      <c r="J134" s="7">
        <v>114</v>
      </c>
      <c r="K134" s="7">
        <v>3.5</v>
      </c>
      <c r="L134" s="7"/>
      <c r="M134" s="7">
        <v>3.5</v>
      </c>
      <c r="N134" s="7"/>
    </row>
    <row r="135" spans="1:14" s="100" customFormat="1" ht="39" customHeight="1">
      <c r="A135" s="7">
        <v>6</v>
      </c>
      <c r="B135" s="7" t="s">
        <v>2134</v>
      </c>
      <c r="C135" s="7" t="s">
        <v>942</v>
      </c>
      <c r="D135" s="7" t="s">
        <v>230</v>
      </c>
      <c r="E135" s="7" t="s">
        <v>2139</v>
      </c>
      <c r="F135" s="7" t="s">
        <v>2137</v>
      </c>
      <c r="G135" s="7" t="s">
        <v>1398</v>
      </c>
      <c r="H135" s="7" t="s">
        <v>1399</v>
      </c>
      <c r="I135" s="7" t="s">
        <v>326</v>
      </c>
      <c r="J135" s="7">
        <v>92</v>
      </c>
      <c r="K135" s="7">
        <v>2.7</v>
      </c>
      <c r="L135" s="7"/>
      <c r="M135" s="7">
        <v>2.7</v>
      </c>
      <c r="N135" s="7"/>
    </row>
    <row r="136" spans="1:14" s="100" customFormat="1" ht="39" customHeight="1">
      <c r="A136" s="7">
        <v>7</v>
      </c>
      <c r="B136" s="7" t="s">
        <v>2134</v>
      </c>
      <c r="C136" s="7" t="s">
        <v>943</v>
      </c>
      <c r="D136" s="7" t="s">
        <v>231</v>
      </c>
      <c r="E136" s="7" t="s">
        <v>2136</v>
      </c>
      <c r="F136" s="7" t="s">
        <v>2137</v>
      </c>
      <c r="G136" s="7" t="s">
        <v>1398</v>
      </c>
      <c r="H136" s="7" t="s">
        <v>1399</v>
      </c>
      <c r="I136" s="7" t="s">
        <v>326</v>
      </c>
      <c r="J136" s="7">
        <v>138.5</v>
      </c>
      <c r="K136" s="7">
        <v>3.78</v>
      </c>
      <c r="L136" s="7"/>
      <c r="M136" s="7">
        <v>3.78</v>
      </c>
      <c r="N136" s="7"/>
    </row>
    <row r="137" spans="1:14" s="100" customFormat="1" ht="39.75" customHeight="1">
      <c r="A137" s="7">
        <v>8</v>
      </c>
      <c r="B137" s="7" t="s">
        <v>2134</v>
      </c>
      <c r="C137" s="7" t="s">
        <v>944</v>
      </c>
      <c r="D137" s="7" t="s">
        <v>232</v>
      </c>
      <c r="E137" s="7" t="s">
        <v>945</v>
      </c>
      <c r="F137" s="7" t="s">
        <v>946</v>
      </c>
      <c r="G137" s="7" t="s">
        <v>1398</v>
      </c>
      <c r="H137" s="7" t="s">
        <v>1399</v>
      </c>
      <c r="I137" s="7" t="s">
        <v>326</v>
      </c>
      <c r="J137" s="84">
        <v>193</v>
      </c>
      <c r="K137" s="7">
        <v>4.85</v>
      </c>
      <c r="L137" s="7"/>
      <c r="M137" s="7">
        <v>4.85</v>
      </c>
      <c r="N137" s="7"/>
    </row>
    <row r="138" spans="1:14" s="100" customFormat="1" ht="38.25" customHeight="1">
      <c r="A138" s="7">
        <v>9</v>
      </c>
      <c r="B138" s="7" t="s">
        <v>2134</v>
      </c>
      <c r="C138" s="7" t="s">
        <v>947</v>
      </c>
      <c r="D138" s="7" t="s">
        <v>233</v>
      </c>
      <c r="E138" s="7" t="s">
        <v>2136</v>
      </c>
      <c r="F138" s="7" t="s">
        <v>948</v>
      </c>
      <c r="G138" s="7" t="s">
        <v>1398</v>
      </c>
      <c r="H138" s="7" t="s">
        <v>1399</v>
      </c>
      <c r="I138" s="7" t="s">
        <v>326</v>
      </c>
      <c r="J138" s="7">
        <v>105</v>
      </c>
      <c r="K138" s="7">
        <v>3.5</v>
      </c>
      <c r="L138" s="7"/>
      <c r="M138" s="7">
        <v>3.5</v>
      </c>
      <c r="N138" s="7"/>
    </row>
    <row r="139" spans="1:14" s="100" customFormat="1" ht="40.5" customHeight="1">
      <c r="A139" s="7">
        <v>10</v>
      </c>
      <c r="B139" s="7" t="s">
        <v>2134</v>
      </c>
      <c r="C139" s="7" t="s">
        <v>949</v>
      </c>
      <c r="D139" s="7" t="s">
        <v>234</v>
      </c>
      <c r="E139" s="7" t="s">
        <v>2136</v>
      </c>
      <c r="F139" s="7" t="s">
        <v>2137</v>
      </c>
      <c r="G139" s="7" t="s">
        <v>1398</v>
      </c>
      <c r="H139" s="7" t="s">
        <v>1399</v>
      </c>
      <c r="I139" s="7" t="s">
        <v>326</v>
      </c>
      <c r="J139" s="7">
        <v>112</v>
      </c>
      <c r="K139" s="7">
        <v>2.85</v>
      </c>
      <c r="L139" s="7"/>
      <c r="M139" s="7">
        <v>2.85</v>
      </c>
      <c r="N139" s="7"/>
    </row>
    <row r="140" spans="1:14" s="100" customFormat="1" ht="61.5" customHeight="1">
      <c r="A140" s="7">
        <v>11</v>
      </c>
      <c r="B140" s="7" t="s">
        <v>2134</v>
      </c>
      <c r="C140" s="7" t="s">
        <v>950</v>
      </c>
      <c r="D140" s="7" t="s">
        <v>1975</v>
      </c>
      <c r="E140" s="7" t="s">
        <v>2136</v>
      </c>
      <c r="F140" s="7" t="s">
        <v>951</v>
      </c>
      <c r="G140" s="7" t="s">
        <v>952</v>
      </c>
      <c r="H140" s="7" t="s">
        <v>953</v>
      </c>
      <c r="I140" s="7" t="s">
        <v>1148</v>
      </c>
      <c r="J140" s="7">
        <v>714</v>
      </c>
      <c r="K140" s="7">
        <v>6.5</v>
      </c>
      <c r="L140" s="7"/>
      <c r="M140" s="7">
        <v>6.5</v>
      </c>
      <c r="N140" s="7"/>
    </row>
    <row r="141" spans="1:14" s="100" customFormat="1" ht="63" customHeight="1">
      <c r="A141" s="7">
        <v>12</v>
      </c>
      <c r="B141" s="7" t="s">
        <v>954</v>
      </c>
      <c r="C141" s="7" t="s">
        <v>955</v>
      </c>
      <c r="D141" s="7" t="s">
        <v>1976</v>
      </c>
      <c r="E141" s="7" t="s">
        <v>956</v>
      </c>
      <c r="F141" s="7" t="s">
        <v>957</v>
      </c>
      <c r="G141" s="7" t="s">
        <v>958</v>
      </c>
      <c r="H141" s="7" t="s">
        <v>959</v>
      </c>
      <c r="I141" s="7" t="s">
        <v>960</v>
      </c>
      <c r="J141" s="7">
        <v>145</v>
      </c>
      <c r="K141" s="7">
        <v>4.3</v>
      </c>
      <c r="L141" s="7"/>
      <c r="M141" s="7">
        <v>4.3</v>
      </c>
      <c r="N141" s="7"/>
    </row>
    <row r="142" spans="1:14" s="100" customFormat="1" ht="43.5" customHeight="1">
      <c r="A142" s="7">
        <v>13</v>
      </c>
      <c r="B142" s="7" t="s">
        <v>829</v>
      </c>
      <c r="C142" s="7" t="s">
        <v>961</v>
      </c>
      <c r="D142" s="7" t="s">
        <v>1977</v>
      </c>
      <c r="E142" s="7" t="s">
        <v>956</v>
      </c>
      <c r="F142" s="7" t="s">
        <v>962</v>
      </c>
      <c r="G142" s="7" t="s">
        <v>958</v>
      </c>
      <c r="H142" s="7" t="s">
        <v>959</v>
      </c>
      <c r="I142" s="7" t="s">
        <v>2802</v>
      </c>
      <c r="J142" s="7">
        <v>498</v>
      </c>
      <c r="K142" s="7">
        <v>7.8</v>
      </c>
      <c r="L142" s="7"/>
      <c r="M142" s="7">
        <v>7.8</v>
      </c>
      <c r="N142" s="7"/>
    </row>
    <row r="143" spans="1:14" s="100" customFormat="1" ht="52.5" customHeight="1">
      <c r="A143" s="7">
        <v>14</v>
      </c>
      <c r="B143" s="7" t="s">
        <v>963</v>
      </c>
      <c r="C143" s="7" t="s">
        <v>964</v>
      </c>
      <c r="D143" s="7" t="s">
        <v>1978</v>
      </c>
      <c r="E143" s="7" t="s">
        <v>956</v>
      </c>
      <c r="F143" s="7" t="s">
        <v>965</v>
      </c>
      <c r="G143" s="7" t="s">
        <v>958</v>
      </c>
      <c r="H143" s="7" t="s">
        <v>959</v>
      </c>
      <c r="I143" s="7" t="s">
        <v>2800</v>
      </c>
      <c r="J143" s="7">
        <v>130</v>
      </c>
      <c r="K143" s="7">
        <v>3.58</v>
      </c>
      <c r="L143" s="7"/>
      <c r="M143" s="7">
        <v>3.58</v>
      </c>
      <c r="N143" s="7"/>
    </row>
    <row r="144" spans="1:14" s="100" customFormat="1" ht="52.5" customHeight="1">
      <c r="A144" s="7">
        <v>15</v>
      </c>
      <c r="B144" s="7" t="s">
        <v>966</v>
      </c>
      <c r="C144" s="7" t="s">
        <v>967</v>
      </c>
      <c r="D144" s="7" t="s">
        <v>1979</v>
      </c>
      <c r="E144" s="7" t="s">
        <v>956</v>
      </c>
      <c r="F144" s="7" t="s">
        <v>2795</v>
      </c>
      <c r="G144" s="7" t="s">
        <v>958</v>
      </c>
      <c r="H144" s="7" t="s">
        <v>959</v>
      </c>
      <c r="I144" s="7" t="s">
        <v>968</v>
      </c>
      <c r="J144" s="84">
        <v>203</v>
      </c>
      <c r="K144" s="7">
        <v>4.5</v>
      </c>
      <c r="L144" s="7"/>
      <c r="M144" s="7">
        <v>4.5</v>
      </c>
      <c r="N144" s="7"/>
    </row>
    <row r="145" spans="1:14" s="100" customFormat="1" ht="42.75" customHeight="1">
      <c r="A145" s="7">
        <v>16</v>
      </c>
      <c r="B145" s="7" t="s">
        <v>969</v>
      </c>
      <c r="C145" s="7" t="s">
        <v>970</v>
      </c>
      <c r="D145" s="7" t="s">
        <v>1267</v>
      </c>
      <c r="E145" s="7" t="s">
        <v>956</v>
      </c>
      <c r="F145" s="7" t="s">
        <v>2640</v>
      </c>
      <c r="G145" s="7" t="s">
        <v>958</v>
      </c>
      <c r="H145" s="7" t="s">
        <v>959</v>
      </c>
      <c r="I145" s="7" t="s">
        <v>971</v>
      </c>
      <c r="J145" s="7">
        <v>124</v>
      </c>
      <c r="K145" s="7">
        <v>4.893</v>
      </c>
      <c r="L145" s="7"/>
      <c r="M145" s="7">
        <v>4.893</v>
      </c>
      <c r="N145" s="7"/>
    </row>
    <row r="146" spans="1:14" s="100" customFormat="1" ht="24">
      <c r="A146" s="7">
        <v>17</v>
      </c>
      <c r="B146" s="7" t="s">
        <v>972</v>
      </c>
      <c r="C146" s="7" t="s">
        <v>973</v>
      </c>
      <c r="D146" s="7" t="s">
        <v>1255</v>
      </c>
      <c r="E146" s="7" t="s">
        <v>974</v>
      </c>
      <c r="F146" s="7" t="s">
        <v>2488</v>
      </c>
      <c r="G146" s="7" t="s">
        <v>975</v>
      </c>
      <c r="H146" s="7" t="s">
        <v>825</v>
      </c>
      <c r="I146" s="7" t="s">
        <v>976</v>
      </c>
      <c r="J146" s="7">
        <v>121</v>
      </c>
      <c r="K146" s="7">
        <v>3.5</v>
      </c>
      <c r="L146" s="7"/>
      <c r="M146" s="7">
        <v>3.5</v>
      </c>
      <c r="N146" s="7"/>
    </row>
    <row r="147" spans="1:14" s="100" customFormat="1" ht="27" customHeight="1">
      <c r="A147" s="7">
        <v>18</v>
      </c>
      <c r="B147" s="7" t="s">
        <v>977</v>
      </c>
      <c r="C147" s="7" t="s">
        <v>978</v>
      </c>
      <c r="D147" s="7" t="s">
        <v>979</v>
      </c>
      <c r="E147" s="7" t="s">
        <v>327</v>
      </c>
      <c r="F147" s="7" t="s">
        <v>2541</v>
      </c>
      <c r="G147" s="7" t="s">
        <v>1398</v>
      </c>
      <c r="H147" s="7" t="s">
        <v>2539</v>
      </c>
      <c r="I147" s="7" t="s">
        <v>2540</v>
      </c>
      <c r="J147" s="7">
        <v>171</v>
      </c>
      <c r="K147" s="7">
        <v>5.9</v>
      </c>
      <c r="L147" s="7"/>
      <c r="M147" s="7">
        <v>5.9</v>
      </c>
      <c r="N147" s="7"/>
    </row>
    <row r="148" spans="1:14" s="100" customFormat="1" ht="24">
      <c r="A148" s="7">
        <v>19</v>
      </c>
      <c r="B148" s="7" t="s">
        <v>824</v>
      </c>
      <c r="C148" s="7" t="s">
        <v>980</v>
      </c>
      <c r="D148" s="7" t="s">
        <v>1970</v>
      </c>
      <c r="E148" s="7" t="s">
        <v>327</v>
      </c>
      <c r="F148" s="7" t="s">
        <v>2542</v>
      </c>
      <c r="G148" s="7" t="s">
        <v>1398</v>
      </c>
      <c r="H148" s="7" t="s">
        <v>2539</v>
      </c>
      <c r="I148" s="7" t="s">
        <v>2540</v>
      </c>
      <c r="J148" s="7">
        <v>133</v>
      </c>
      <c r="K148" s="7">
        <v>4.3</v>
      </c>
      <c r="L148" s="7"/>
      <c r="M148" s="7">
        <v>4.3</v>
      </c>
      <c r="N148" s="7"/>
    </row>
    <row r="149" spans="1:14" s="100" customFormat="1" ht="24">
      <c r="A149" s="7">
        <v>20</v>
      </c>
      <c r="B149" s="7" t="s">
        <v>981</v>
      </c>
      <c r="C149" s="7" t="s">
        <v>982</v>
      </c>
      <c r="D149" s="7" t="s">
        <v>1436</v>
      </c>
      <c r="E149" s="7" t="s">
        <v>327</v>
      </c>
      <c r="F149" s="7" t="s">
        <v>2543</v>
      </c>
      <c r="G149" s="7" t="s">
        <v>1398</v>
      </c>
      <c r="H149" s="7" t="s">
        <v>2539</v>
      </c>
      <c r="I149" s="7" t="s">
        <v>2540</v>
      </c>
      <c r="J149" s="7">
        <v>203</v>
      </c>
      <c r="K149" s="7">
        <v>6.1</v>
      </c>
      <c r="L149" s="7"/>
      <c r="M149" s="7">
        <v>6.1</v>
      </c>
      <c r="N149" s="7"/>
    </row>
    <row r="150" spans="1:14" s="100" customFormat="1" ht="24">
      <c r="A150" s="7">
        <v>21</v>
      </c>
      <c r="B150" s="7" t="s">
        <v>981</v>
      </c>
      <c r="C150" s="7" t="s">
        <v>983</v>
      </c>
      <c r="D150" s="7" t="s">
        <v>1051</v>
      </c>
      <c r="E150" s="7" t="s">
        <v>327</v>
      </c>
      <c r="F150" s="7" t="s">
        <v>984</v>
      </c>
      <c r="G150" s="7" t="s">
        <v>1398</v>
      </c>
      <c r="H150" s="7" t="s">
        <v>2539</v>
      </c>
      <c r="I150" s="7" t="s">
        <v>2540</v>
      </c>
      <c r="J150" s="7">
        <v>108</v>
      </c>
      <c r="K150" s="7">
        <v>4.9</v>
      </c>
      <c r="L150" s="7"/>
      <c r="M150" s="7">
        <v>4.9</v>
      </c>
      <c r="N150" s="7"/>
    </row>
    <row r="151" spans="1:14" s="100" customFormat="1" ht="24">
      <c r="A151" s="7">
        <v>22</v>
      </c>
      <c r="B151" s="7" t="s">
        <v>824</v>
      </c>
      <c r="C151" s="7" t="s">
        <v>985</v>
      </c>
      <c r="D151" s="7" t="s">
        <v>986</v>
      </c>
      <c r="E151" s="7" t="s">
        <v>327</v>
      </c>
      <c r="F151" s="7" t="s">
        <v>2544</v>
      </c>
      <c r="G151" s="7" t="s">
        <v>1398</v>
      </c>
      <c r="H151" s="7" t="s">
        <v>2539</v>
      </c>
      <c r="I151" s="7" t="s">
        <v>2540</v>
      </c>
      <c r="J151" s="7">
        <v>173</v>
      </c>
      <c r="K151" s="7">
        <v>4.78</v>
      </c>
      <c r="L151" s="7"/>
      <c r="M151" s="7">
        <v>4.78</v>
      </c>
      <c r="N151" s="7"/>
    </row>
    <row r="152" spans="1:14" s="100" customFormat="1" ht="24">
      <c r="A152" s="7">
        <v>23</v>
      </c>
      <c r="B152" s="7" t="s">
        <v>981</v>
      </c>
      <c r="C152" s="7" t="s">
        <v>987</v>
      </c>
      <c r="D152" s="7" t="s">
        <v>988</v>
      </c>
      <c r="E152" s="7" t="s">
        <v>327</v>
      </c>
      <c r="F152" s="7" t="s">
        <v>872</v>
      </c>
      <c r="G152" s="7" t="s">
        <v>1398</v>
      </c>
      <c r="H152" s="7" t="s">
        <v>2539</v>
      </c>
      <c r="I152" s="7" t="s">
        <v>2540</v>
      </c>
      <c r="J152" s="7">
        <v>127</v>
      </c>
      <c r="K152" s="7">
        <v>4.8</v>
      </c>
      <c r="L152" s="7"/>
      <c r="M152" s="7">
        <v>4.8</v>
      </c>
      <c r="N152" s="7"/>
    </row>
    <row r="153" spans="1:14" s="100" customFormat="1" ht="24">
      <c r="A153" s="7">
        <v>24</v>
      </c>
      <c r="B153" s="7" t="s">
        <v>989</v>
      </c>
      <c r="C153" s="7" t="s">
        <v>990</v>
      </c>
      <c r="D153" s="7" t="s">
        <v>991</v>
      </c>
      <c r="E153" s="7" t="s">
        <v>327</v>
      </c>
      <c r="F153" s="7" t="s">
        <v>2545</v>
      </c>
      <c r="G153" s="7" t="s">
        <v>1398</v>
      </c>
      <c r="H153" s="7" t="s">
        <v>2539</v>
      </c>
      <c r="I153" s="7" t="s">
        <v>2540</v>
      </c>
      <c r="J153" s="7">
        <v>105</v>
      </c>
      <c r="K153" s="7">
        <v>4.7</v>
      </c>
      <c r="L153" s="7"/>
      <c r="M153" s="7">
        <v>4.7</v>
      </c>
      <c r="N153" s="7"/>
    </row>
    <row r="154" spans="1:14" s="100" customFormat="1" ht="24">
      <c r="A154" s="7">
        <v>25</v>
      </c>
      <c r="B154" s="7" t="s">
        <v>981</v>
      </c>
      <c r="C154" s="7" t="s">
        <v>992</v>
      </c>
      <c r="D154" s="7" t="s">
        <v>993</v>
      </c>
      <c r="E154" s="7" t="s">
        <v>327</v>
      </c>
      <c r="F154" s="7" t="s">
        <v>2546</v>
      </c>
      <c r="G154" s="7" t="s">
        <v>1398</v>
      </c>
      <c r="H154" s="7" t="s">
        <v>2539</v>
      </c>
      <c r="I154" s="7" t="s">
        <v>2540</v>
      </c>
      <c r="J154" s="7">
        <v>120</v>
      </c>
      <c r="K154" s="7">
        <v>3.95</v>
      </c>
      <c r="L154" s="7"/>
      <c r="M154" s="7">
        <v>3.95</v>
      </c>
      <c r="N154" s="7"/>
    </row>
    <row r="155" spans="1:14" s="100" customFormat="1" ht="24">
      <c r="A155" s="7">
        <v>26</v>
      </c>
      <c r="B155" s="7" t="s">
        <v>981</v>
      </c>
      <c r="C155" s="7" t="s">
        <v>994</v>
      </c>
      <c r="D155" s="7" t="s">
        <v>1971</v>
      </c>
      <c r="E155" s="7" t="s">
        <v>327</v>
      </c>
      <c r="F155" s="7" t="s">
        <v>2547</v>
      </c>
      <c r="G155" s="7" t="s">
        <v>1398</v>
      </c>
      <c r="H155" s="7" t="s">
        <v>2539</v>
      </c>
      <c r="I155" s="7" t="s">
        <v>2540</v>
      </c>
      <c r="J155" s="7">
        <v>164</v>
      </c>
      <c r="K155" s="7">
        <v>3.58</v>
      </c>
      <c r="L155" s="7"/>
      <c r="M155" s="7">
        <v>3.58</v>
      </c>
      <c r="N155" s="7"/>
    </row>
    <row r="156" spans="1:14" s="100" customFormat="1" ht="24">
      <c r="A156" s="7">
        <v>27</v>
      </c>
      <c r="B156" s="7" t="s">
        <v>981</v>
      </c>
      <c r="C156" s="7" t="s">
        <v>995</v>
      </c>
      <c r="D156" s="7" t="s">
        <v>1971</v>
      </c>
      <c r="E156" s="7" t="s">
        <v>327</v>
      </c>
      <c r="F156" s="7" t="s">
        <v>2548</v>
      </c>
      <c r="G156" s="7" t="s">
        <v>1398</v>
      </c>
      <c r="H156" s="7" t="s">
        <v>2539</v>
      </c>
      <c r="I156" s="7" t="s">
        <v>2540</v>
      </c>
      <c r="J156" s="84">
        <v>507</v>
      </c>
      <c r="K156" s="7">
        <v>5.9</v>
      </c>
      <c r="L156" s="7"/>
      <c r="M156" s="7">
        <v>5.9</v>
      </c>
      <c r="N156" s="7"/>
    </row>
    <row r="157" spans="1:14" s="100" customFormat="1" ht="24">
      <c r="A157" s="7">
        <v>28</v>
      </c>
      <c r="B157" s="7" t="s">
        <v>981</v>
      </c>
      <c r="C157" s="7" t="s">
        <v>996</v>
      </c>
      <c r="D157" s="7" t="s">
        <v>25</v>
      </c>
      <c r="E157" s="7" t="s">
        <v>327</v>
      </c>
      <c r="F157" s="7" t="s">
        <v>873</v>
      </c>
      <c r="G157" s="7" t="s">
        <v>1398</v>
      </c>
      <c r="H157" s="7" t="s">
        <v>2539</v>
      </c>
      <c r="I157" s="7" t="s">
        <v>2540</v>
      </c>
      <c r="J157" s="7">
        <v>260</v>
      </c>
      <c r="K157" s="7">
        <v>6.8</v>
      </c>
      <c r="L157" s="7"/>
      <c r="M157" s="7">
        <v>6.8</v>
      </c>
      <c r="N157" s="7"/>
    </row>
    <row r="158" spans="1:14" s="100" customFormat="1" ht="24">
      <c r="A158" s="7">
        <v>29</v>
      </c>
      <c r="B158" s="7" t="s">
        <v>981</v>
      </c>
      <c r="C158" s="7" t="s">
        <v>997</v>
      </c>
      <c r="D158" s="7" t="s">
        <v>1280</v>
      </c>
      <c r="E158" s="7" t="s">
        <v>327</v>
      </c>
      <c r="F158" s="7" t="s">
        <v>874</v>
      </c>
      <c r="G158" s="7" t="s">
        <v>1398</v>
      </c>
      <c r="H158" s="7" t="s">
        <v>2539</v>
      </c>
      <c r="I158" s="7" t="s">
        <v>2540</v>
      </c>
      <c r="J158" s="7">
        <v>137</v>
      </c>
      <c r="K158" s="7">
        <v>5.45</v>
      </c>
      <c r="L158" s="7"/>
      <c r="M158" s="7">
        <v>5.45</v>
      </c>
      <c r="N158" s="7"/>
    </row>
    <row r="159" spans="1:14" s="100" customFormat="1" ht="27" customHeight="1">
      <c r="A159" s="214" t="s">
        <v>1687</v>
      </c>
      <c r="B159" s="215"/>
      <c r="C159" s="215"/>
      <c r="D159" s="216"/>
      <c r="E159" s="7"/>
      <c r="F159" s="7"/>
      <c r="G159" s="7"/>
      <c r="H159" s="7"/>
      <c r="I159" s="7"/>
      <c r="J159" s="109">
        <f>SUM(J160:J225)</f>
        <v>3567.61</v>
      </c>
      <c r="K159" s="109">
        <f>SUM(K160:K225)</f>
        <v>223.54000000000002</v>
      </c>
      <c r="L159" s="109"/>
      <c r="M159" s="109">
        <f>SUM(M160:M225)</f>
        <v>223.54000000000002</v>
      </c>
      <c r="N159" s="7"/>
    </row>
    <row r="160" spans="1:14" s="100" customFormat="1" ht="24">
      <c r="A160" s="7">
        <v>1</v>
      </c>
      <c r="B160" s="7" t="s">
        <v>998</v>
      </c>
      <c r="C160" s="7" t="s">
        <v>999</v>
      </c>
      <c r="D160" s="7" t="s">
        <v>1982</v>
      </c>
      <c r="E160" s="7" t="s">
        <v>1000</v>
      </c>
      <c r="F160" s="7" t="s">
        <v>1000</v>
      </c>
      <c r="G160" s="7" t="s">
        <v>1001</v>
      </c>
      <c r="H160" s="7" t="s">
        <v>1002</v>
      </c>
      <c r="I160" s="7" t="s">
        <v>1003</v>
      </c>
      <c r="J160" s="7">
        <v>101</v>
      </c>
      <c r="K160" s="7">
        <v>2.85</v>
      </c>
      <c r="L160" s="7"/>
      <c r="M160" s="7">
        <v>2.85</v>
      </c>
      <c r="N160" s="7"/>
    </row>
    <row r="161" spans="1:14" s="100" customFormat="1" ht="24">
      <c r="A161" s="7">
        <v>2</v>
      </c>
      <c r="B161" s="7" t="s">
        <v>2130</v>
      </c>
      <c r="C161" s="7" t="s">
        <v>2489</v>
      </c>
      <c r="D161" s="7" t="s">
        <v>1982</v>
      </c>
      <c r="E161" s="7" t="s">
        <v>1004</v>
      </c>
      <c r="F161" s="7" t="s">
        <v>1004</v>
      </c>
      <c r="G161" s="7" t="s">
        <v>1005</v>
      </c>
      <c r="H161" s="7" t="s">
        <v>1006</v>
      </c>
      <c r="I161" s="7" t="s">
        <v>1003</v>
      </c>
      <c r="J161" s="84">
        <v>40</v>
      </c>
      <c r="K161" s="7">
        <v>3</v>
      </c>
      <c r="L161" s="7"/>
      <c r="M161" s="7">
        <v>3</v>
      </c>
      <c r="N161" s="7"/>
    </row>
    <row r="162" spans="1:14" s="100" customFormat="1" ht="37.5" customHeight="1">
      <c r="A162" s="7">
        <v>3</v>
      </c>
      <c r="B162" s="7" t="s">
        <v>2130</v>
      </c>
      <c r="C162" s="7" t="s">
        <v>1007</v>
      </c>
      <c r="D162" s="7" t="s">
        <v>299</v>
      </c>
      <c r="E162" s="7" t="s">
        <v>327</v>
      </c>
      <c r="F162" s="7" t="s">
        <v>1008</v>
      </c>
      <c r="G162" s="7" t="s">
        <v>1398</v>
      </c>
      <c r="H162" s="7" t="s">
        <v>1399</v>
      </c>
      <c r="I162" s="7" t="s">
        <v>325</v>
      </c>
      <c r="J162" s="7">
        <v>20</v>
      </c>
      <c r="K162" s="7">
        <v>3.35</v>
      </c>
      <c r="L162" s="7"/>
      <c r="M162" s="7">
        <v>3.35</v>
      </c>
      <c r="N162" s="7"/>
    </row>
    <row r="163" spans="1:14" s="100" customFormat="1" ht="37.5" customHeight="1">
      <c r="A163" s="7">
        <v>4</v>
      </c>
      <c r="B163" s="7" t="s">
        <v>2134</v>
      </c>
      <c r="C163" s="161" t="s">
        <v>1009</v>
      </c>
      <c r="D163" s="161" t="s">
        <v>300</v>
      </c>
      <c r="E163" s="7" t="s">
        <v>327</v>
      </c>
      <c r="F163" s="7" t="s">
        <v>1008</v>
      </c>
      <c r="G163" s="7" t="s">
        <v>1398</v>
      </c>
      <c r="H163" s="7" t="s">
        <v>1399</v>
      </c>
      <c r="I163" s="7" t="s">
        <v>325</v>
      </c>
      <c r="J163" s="7">
        <v>21</v>
      </c>
      <c r="K163" s="7">
        <v>3.55</v>
      </c>
      <c r="L163" s="7"/>
      <c r="M163" s="7">
        <v>3.55</v>
      </c>
      <c r="N163" s="7"/>
    </row>
    <row r="164" spans="1:14" s="100" customFormat="1" ht="37.5" customHeight="1">
      <c r="A164" s="7">
        <v>5</v>
      </c>
      <c r="B164" s="7" t="s">
        <v>2134</v>
      </c>
      <c r="C164" s="7" t="s">
        <v>1010</v>
      </c>
      <c r="D164" s="7" t="s">
        <v>301</v>
      </c>
      <c r="E164" s="7" t="s">
        <v>327</v>
      </c>
      <c r="F164" s="7" t="s">
        <v>1011</v>
      </c>
      <c r="G164" s="7" t="s">
        <v>1398</v>
      </c>
      <c r="H164" s="7" t="s">
        <v>1399</v>
      </c>
      <c r="I164" s="7" t="s">
        <v>323</v>
      </c>
      <c r="J164" s="7">
        <v>17</v>
      </c>
      <c r="K164" s="7">
        <v>2.95</v>
      </c>
      <c r="L164" s="7"/>
      <c r="M164" s="7">
        <v>2.95</v>
      </c>
      <c r="N164" s="7"/>
    </row>
    <row r="165" spans="1:14" s="100" customFormat="1" ht="37.5" customHeight="1">
      <c r="A165" s="7">
        <v>6</v>
      </c>
      <c r="B165" s="7" t="s">
        <v>2134</v>
      </c>
      <c r="C165" s="7" t="s">
        <v>1012</v>
      </c>
      <c r="D165" s="7" t="s">
        <v>232</v>
      </c>
      <c r="E165" s="7" t="s">
        <v>1013</v>
      </c>
      <c r="F165" s="7" t="s">
        <v>1014</v>
      </c>
      <c r="G165" s="7" t="s">
        <v>1398</v>
      </c>
      <c r="H165" s="7" t="s">
        <v>751</v>
      </c>
      <c r="I165" s="7" t="s">
        <v>325</v>
      </c>
      <c r="J165" s="7">
        <v>25</v>
      </c>
      <c r="K165" s="7">
        <v>3.76</v>
      </c>
      <c r="L165" s="7"/>
      <c r="M165" s="7">
        <v>3.76</v>
      </c>
      <c r="N165" s="7"/>
    </row>
    <row r="166" spans="1:14" s="100" customFormat="1" ht="37.5" customHeight="1">
      <c r="A166" s="7">
        <v>7</v>
      </c>
      <c r="B166" s="7" t="s">
        <v>2134</v>
      </c>
      <c r="C166" s="7" t="s">
        <v>1015</v>
      </c>
      <c r="D166" s="7" t="s">
        <v>302</v>
      </c>
      <c r="E166" s="7" t="s">
        <v>327</v>
      </c>
      <c r="F166" s="7" t="s">
        <v>1011</v>
      </c>
      <c r="G166" s="7" t="s">
        <v>1398</v>
      </c>
      <c r="H166" s="7" t="s">
        <v>751</v>
      </c>
      <c r="I166" s="7" t="s">
        <v>325</v>
      </c>
      <c r="J166" s="7">
        <v>29.71</v>
      </c>
      <c r="K166" s="7">
        <v>3.15</v>
      </c>
      <c r="L166" s="7"/>
      <c r="M166" s="7">
        <v>3.15</v>
      </c>
      <c r="N166" s="7"/>
    </row>
    <row r="167" spans="1:14" s="100" customFormat="1" ht="37.5" customHeight="1">
      <c r="A167" s="7">
        <v>8</v>
      </c>
      <c r="B167" s="7" t="s">
        <v>2134</v>
      </c>
      <c r="C167" s="7" t="s">
        <v>1016</v>
      </c>
      <c r="D167" s="7" t="s">
        <v>303</v>
      </c>
      <c r="E167" s="7" t="s">
        <v>327</v>
      </c>
      <c r="F167" s="7" t="s">
        <v>1017</v>
      </c>
      <c r="G167" s="7" t="s">
        <v>1398</v>
      </c>
      <c r="H167" s="7" t="s">
        <v>1399</v>
      </c>
      <c r="I167" s="7" t="s">
        <v>325</v>
      </c>
      <c r="J167" s="7">
        <v>30</v>
      </c>
      <c r="K167" s="7">
        <v>3.25</v>
      </c>
      <c r="L167" s="7"/>
      <c r="M167" s="7">
        <v>3.25</v>
      </c>
      <c r="N167" s="7"/>
    </row>
    <row r="168" spans="1:14" s="100" customFormat="1" ht="37.5" customHeight="1">
      <c r="A168" s="7">
        <v>9</v>
      </c>
      <c r="B168" s="7" t="s">
        <v>2134</v>
      </c>
      <c r="C168" s="7" t="s">
        <v>1018</v>
      </c>
      <c r="D168" s="7" t="s">
        <v>304</v>
      </c>
      <c r="E168" s="7" t="s">
        <v>327</v>
      </c>
      <c r="F168" s="7" t="s">
        <v>1017</v>
      </c>
      <c r="G168" s="7" t="s">
        <v>1398</v>
      </c>
      <c r="H168" s="7" t="s">
        <v>1399</v>
      </c>
      <c r="I168" s="7" t="s">
        <v>325</v>
      </c>
      <c r="J168" s="7">
        <v>31</v>
      </c>
      <c r="K168" s="7">
        <v>3.45</v>
      </c>
      <c r="L168" s="7"/>
      <c r="M168" s="7">
        <v>3.45</v>
      </c>
      <c r="N168" s="7"/>
    </row>
    <row r="169" spans="1:14" s="100" customFormat="1" ht="37.5" customHeight="1">
      <c r="A169" s="7">
        <v>10</v>
      </c>
      <c r="B169" s="7" t="s">
        <v>2134</v>
      </c>
      <c r="C169" s="7" t="s">
        <v>1019</v>
      </c>
      <c r="D169" s="7" t="s">
        <v>305</v>
      </c>
      <c r="E169" s="7" t="s">
        <v>1013</v>
      </c>
      <c r="F169" s="7" t="s">
        <v>1017</v>
      </c>
      <c r="G169" s="7" t="s">
        <v>1398</v>
      </c>
      <c r="H169" s="7" t="s">
        <v>751</v>
      </c>
      <c r="I169" s="7" t="s">
        <v>324</v>
      </c>
      <c r="J169" s="7">
        <v>38.9</v>
      </c>
      <c r="K169" s="7">
        <v>3.96</v>
      </c>
      <c r="L169" s="7"/>
      <c r="M169" s="7">
        <v>3.96</v>
      </c>
      <c r="N169" s="7"/>
    </row>
    <row r="170" spans="1:14" s="100" customFormat="1" ht="37.5" customHeight="1">
      <c r="A170" s="7">
        <v>11</v>
      </c>
      <c r="B170" s="7" t="s">
        <v>2134</v>
      </c>
      <c r="C170" s="7" t="s">
        <v>1020</v>
      </c>
      <c r="D170" s="7" t="s">
        <v>226</v>
      </c>
      <c r="E170" s="7" t="s">
        <v>327</v>
      </c>
      <c r="F170" s="7" t="s">
        <v>1017</v>
      </c>
      <c r="G170" s="7" t="s">
        <v>1398</v>
      </c>
      <c r="H170" s="7" t="s">
        <v>1399</v>
      </c>
      <c r="I170" s="7" t="s">
        <v>325</v>
      </c>
      <c r="J170" s="7">
        <v>42.5</v>
      </c>
      <c r="K170" s="7">
        <v>3.18</v>
      </c>
      <c r="L170" s="7"/>
      <c r="M170" s="7">
        <v>3.18</v>
      </c>
      <c r="N170" s="7"/>
    </row>
    <row r="171" spans="1:14" s="100" customFormat="1" ht="37.5" customHeight="1">
      <c r="A171" s="7">
        <v>12</v>
      </c>
      <c r="B171" s="7" t="s">
        <v>2134</v>
      </c>
      <c r="C171" s="7" t="s">
        <v>1021</v>
      </c>
      <c r="D171" s="7" t="s">
        <v>306</v>
      </c>
      <c r="E171" s="7" t="s">
        <v>327</v>
      </c>
      <c r="F171" s="7" t="s">
        <v>1017</v>
      </c>
      <c r="G171" s="7" t="s">
        <v>1398</v>
      </c>
      <c r="H171" s="7" t="s">
        <v>1399</v>
      </c>
      <c r="I171" s="7" t="s">
        <v>325</v>
      </c>
      <c r="J171" s="7">
        <v>52.7</v>
      </c>
      <c r="K171" s="7">
        <v>3.35</v>
      </c>
      <c r="L171" s="7"/>
      <c r="M171" s="7">
        <v>3.35</v>
      </c>
      <c r="N171" s="7"/>
    </row>
    <row r="172" spans="1:14" s="100" customFormat="1" ht="37.5" customHeight="1">
      <c r="A172" s="7">
        <v>13</v>
      </c>
      <c r="B172" s="7" t="s">
        <v>2134</v>
      </c>
      <c r="C172" s="7" t="s">
        <v>1022</v>
      </c>
      <c r="D172" s="7" t="s">
        <v>307</v>
      </c>
      <c r="E172" s="7" t="s">
        <v>327</v>
      </c>
      <c r="F172" s="7" t="s">
        <v>1017</v>
      </c>
      <c r="G172" s="7" t="s">
        <v>1398</v>
      </c>
      <c r="H172" s="7" t="s">
        <v>1399</v>
      </c>
      <c r="I172" s="7" t="s">
        <v>325</v>
      </c>
      <c r="J172" s="7">
        <v>60</v>
      </c>
      <c r="K172" s="7">
        <v>4.35</v>
      </c>
      <c r="L172" s="7"/>
      <c r="M172" s="7">
        <v>4.35</v>
      </c>
      <c r="N172" s="7"/>
    </row>
    <row r="173" spans="1:14" s="100" customFormat="1" ht="37.5" customHeight="1">
      <c r="A173" s="7">
        <v>14</v>
      </c>
      <c r="B173" s="7" t="s">
        <v>2134</v>
      </c>
      <c r="C173" s="7" t="s">
        <v>1023</v>
      </c>
      <c r="D173" s="7" t="s">
        <v>308</v>
      </c>
      <c r="E173" s="7" t="s">
        <v>327</v>
      </c>
      <c r="F173" s="7" t="s">
        <v>1024</v>
      </c>
      <c r="G173" s="7" t="s">
        <v>1398</v>
      </c>
      <c r="H173" s="7" t="s">
        <v>1399</v>
      </c>
      <c r="I173" s="7" t="s">
        <v>325</v>
      </c>
      <c r="J173" s="7">
        <v>62</v>
      </c>
      <c r="K173" s="7">
        <v>4.26</v>
      </c>
      <c r="L173" s="7"/>
      <c r="M173" s="7">
        <v>4.26</v>
      </c>
      <c r="N173" s="7"/>
    </row>
    <row r="174" spans="1:14" s="100" customFormat="1" ht="37.5" customHeight="1">
      <c r="A174" s="7">
        <v>15</v>
      </c>
      <c r="B174" s="7" t="s">
        <v>2134</v>
      </c>
      <c r="C174" s="7" t="s">
        <v>1025</v>
      </c>
      <c r="D174" s="7" t="s">
        <v>309</v>
      </c>
      <c r="E174" s="7" t="s">
        <v>327</v>
      </c>
      <c r="F174" s="7" t="s">
        <v>1011</v>
      </c>
      <c r="G174" s="7" t="s">
        <v>1398</v>
      </c>
      <c r="H174" s="7" t="s">
        <v>1399</v>
      </c>
      <c r="I174" s="7" t="s">
        <v>325</v>
      </c>
      <c r="J174" s="7">
        <v>63</v>
      </c>
      <c r="K174" s="7">
        <v>2.85</v>
      </c>
      <c r="L174" s="7"/>
      <c r="M174" s="7">
        <v>2.85</v>
      </c>
      <c r="N174" s="7"/>
    </row>
    <row r="175" spans="1:14" s="100" customFormat="1" ht="52.5" customHeight="1">
      <c r="A175" s="7">
        <v>16</v>
      </c>
      <c r="B175" s="7" t="s">
        <v>2134</v>
      </c>
      <c r="C175" s="7" t="s">
        <v>1026</v>
      </c>
      <c r="D175" s="7" t="s">
        <v>1983</v>
      </c>
      <c r="E175" s="7" t="s">
        <v>2205</v>
      </c>
      <c r="F175" s="7" t="s">
        <v>2796</v>
      </c>
      <c r="G175" s="7" t="s">
        <v>2206</v>
      </c>
      <c r="H175" s="7" t="s">
        <v>2207</v>
      </c>
      <c r="I175" s="7" t="s">
        <v>2208</v>
      </c>
      <c r="J175" s="7">
        <v>48</v>
      </c>
      <c r="K175" s="7">
        <v>3</v>
      </c>
      <c r="L175" s="7"/>
      <c r="M175" s="7">
        <v>3</v>
      </c>
      <c r="N175" s="7"/>
    </row>
    <row r="176" spans="1:14" s="100" customFormat="1" ht="41.25" customHeight="1">
      <c r="A176" s="7">
        <v>17</v>
      </c>
      <c r="B176" s="7" t="s">
        <v>2209</v>
      </c>
      <c r="C176" s="7" t="s">
        <v>2210</v>
      </c>
      <c r="D176" s="7" t="s">
        <v>1984</v>
      </c>
      <c r="E176" s="7" t="s">
        <v>2211</v>
      </c>
      <c r="F176" s="7" t="s">
        <v>2212</v>
      </c>
      <c r="G176" s="7" t="s">
        <v>2213</v>
      </c>
      <c r="H176" s="7" t="s">
        <v>2648</v>
      </c>
      <c r="I176" s="7" t="s">
        <v>2799</v>
      </c>
      <c r="J176" s="7">
        <v>46</v>
      </c>
      <c r="K176" s="7">
        <v>3.5</v>
      </c>
      <c r="L176" s="7"/>
      <c r="M176" s="7">
        <v>3.5</v>
      </c>
      <c r="N176" s="7"/>
    </row>
    <row r="177" spans="1:14" s="100" customFormat="1" ht="61.5" customHeight="1">
      <c r="A177" s="7">
        <v>18</v>
      </c>
      <c r="B177" s="7" t="s">
        <v>2649</v>
      </c>
      <c r="C177" s="7" t="s">
        <v>2650</v>
      </c>
      <c r="D177" s="7" t="s">
        <v>1985</v>
      </c>
      <c r="E177" s="7" t="s">
        <v>2211</v>
      </c>
      <c r="F177" s="7" t="s">
        <v>2212</v>
      </c>
      <c r="G177" s="7" t="s">
        <v>2213</v>
      </c>
      <c r="H177" s="7" t="s">
        <v>2648</v>
      </c>
      <c r="I177" s="7" t="s">
        <v>2801</v>
      </c>
      <c r="J177" s="7">
        <v>22</v>
      </c>
      <c r="K177" s="7">
        <v>3</v>
      </c>
      <c r="L177" s="7"/>
      <c r="M177" s="7">
        <v>3</v>
      </c>
      <c r="N177" s="7"/>
    </row>
    <row r="178" spans="1:14" s="100" customFormat="1" ht="36">
      <c r="A178" s="7">
        <v>19</v>
      </c>
      <c r="B178" s="7" t="s">
        <v>2649</v>
      </c>
      <c r="C178" s="7" t="s">
        <v>2651</v>
      </c>
      <c r="D178" s="7" t="s">
        <v>1985</v>
      </c>
      <c r="E178" s="7" t="s">
        <v>2211</v>
      </c>
      <c r="F178" s="7" t="s">
        <v>2797</v>
      </c>
      <c r="G178" s="7" t="s">
        <v>2213</v>
      </c>
      <c r="H178" s="7" t="s">
        <v>2648</v>
      </c>
      <c r="I178" s="7" t="s">
        <v>2798</v>
      </c>
      <c r="J178" s="7">
        <v>22</v>
      </c>
      <c r="K178" s="7">
        <v>3</v>
      </c>
      <c r="L178" s="7"/>
      <c r="M178" s="7">
        <v>3</v>
      </c>
      <c r="N178" s="7"/>
    </row>
    <row r="179" spans="1:14" s="100" customFormat="1" ht="24">
      <c r="A179" s="7">
        <v>20</v>
      </c>
      <c r="B179" s="7" t="s">
        <v>2652</v>
      </c>
      <c r="C179" s="7" t="s">
        <v>2653</v>
      </c>
      <c r="D179" s="7" t="s">
        <v>1986</v>
      </c>
      <c r="E179" s="7" t="s">
        <v>2211</v>
      </c>
      <c r="F179" s="7" t="s">
        <v>2654</v>
      </c>
      <c r="G179" s="7" t="s">
        <v>2213</v>
      </c>
      <c r="H179" s="7" t="s">
        <v>2648</v>
      </c>
      <c r="I179" s="7" t="s">
        <v>2655</v>
      </c>
      <c r="J179" s="7">
        <v>39</v>
      </c>
      <c r="K179" s="7">
        <v>3.5</v>
      </c>
      <c r="L179" s="7"/>
      <c r="M179" s="7">
        <v>3.5</v>
      </c>
      <c r="N179" s="7"/>
    </row>
    <row r="180" spans="1:14" s="100" customFormat="1" ht="44.25" customHeight="1">
      <c r="A180" s="7">
        <v>21</v>
      </c>
      <c r="B180" s="7" t="s">
        <v>2113</v>
      </c>
      <c r="C180" s="7" t="s">
        <v>2656</v>
      </c>
      <c r="D180" s="7" t="s">
        <v>1987</v>
      </c>
      <c r="E180" s="7" t="s">
        <v>2211</v>
      </c>
      <c r="F180" s="7" t="s">
        <v>2657</v>
      </c>
      <c r="G180" s="7" t="s">
        <v>486</v>
      </c>
      <c r="H180" s="7" t="s">
        <v>825</v>
      </c>
      <c r="I180" s="7" t="s">
        <v>2793</v>
      </c>
      <c r="J180" s="7">
        <v>80</v>
      </c>
      <c r="K180" s="7">
        <v>3.8</v>
      </c>
      <c r="L180" s="7"/>
      <c r="M180" s="7">
        <v>3.8</v>
      </c>
      <c r="N180" s="7"/>
    </row>
    <row r="181" spans="1:14" s="100" customFormat="1" ht="63.75" customHeight="1">
      <c r="A181" s="7">
        <v>22</v>
      </c>
      <c r="B181" s="7" t="s">
        <v>954</v>
      </c>
      <c r="C181" s="7" t="s">
        <v>2658</v>
      </c>
      <c r="D181" s="7" t="s">
        <v>1988</v>
      </c>
      <c r="E181" s="7" t="s">
        <v>2211</v>
      </c>
      <c r="F181" s="7" t="s">
        <v>2794</v>
      </c>
      <c r="G181" s="7" t="s">
        <v>2213</v>
      </c>
      <c r="H181" s="7" t="s">
        <v>2648</v>
      </c>
      <c r="I181" s="7" t="s">
        <v>1148</v>
      </c>
      <c r="J181" s="7">
        <v>25</v>
      </c>
      <c r="K181" s="7">
        <v>3</v>
      </c>
      <c r="L181" s="7"/>
      <c r="M181" s="7">
        <v>3</v>
      </c>
      <c r="N181" s="7"/>
    </row>
    <row r="182" spans="1:14" s="100" customFormat="1" ht="38.25" customHeight="1">
      <c r="A182" s="7">
        <v>23</v>
      </c>
      <c r="B182" s="7" t="s">
        <v>954</v>
      </c>
      <c r="C182" s="7" t="s">
        <v>2659</v>
      </c>
      <c r="D182" s="7" t="s">
        <v>344</v>
      </c>
      <c r="E182" s="7" t="s">
        <v>2660</v>
      </c>
      <c r="F182" s="7" t="s">
        <v>2661</v>
      </c>
      <c r="G182" s="7" t="s">
        <v>2213</v>
      </c>
      <c r="H182" s="7" t="s">
        <v>2648</v>
      </c>
      <c r="I182" s="7" t="s">
        <v>2662</v>
      </c>
      <c r="J182" s="7">
        <v>24</v>
      </c>
      <c r="K182" s="7">
        <v>3.5</v>
      </c>
      <c r="L182" s="7"/>
      <c r="M182" s="7">
        <v>3.5</v>
      </c>
      <c r="N182" s="7"/>
    </row>
    <row r="183" spans="1:14" s="100" customFormat="1" ht="48">
      <c r="A183" s="7">
        <v>24</v>
      </c>
      <c r="B183" s="7" t="s">
        <v>2663</v>
      </c>
      <c r="C183" s="7" t="s">
        <v>1027</v>
      </c>
      <c r="D183" s="7" t="s">
        <v>1989</v>
      </c>
      <c r="E183" s="7" t="s">
        <v>2211</v>
      </c>
      <c r="F183" s="7" t="s">
        <v>1028</v>
      </c>
      <c r="G183" s="7" t="s">
        <v>2213</v>
      </c>
      <c r="H183" s="7" t="s">
        <v>2648</v>
      </c>
      <c r="I183" s="7" t="s">
        <v>1029</v>
      </c>
      <c r="J183" s="7">
        <v>32</v>
      </c>
      <c r="K183" s="7">
        <v>3.5</v>
      </c>
      <c r="L183" s="7"/>
      <c r="M183" s="7">
        <v>3.5</v>
      </c>
      <c r="N183" s="7"/>
    </row>
    <row r="184" spans="1:14" s="100" customFormat="1" ht="40.5" customHeight="1">
      <c r="A184" s="7">
        <v>25</v>
      </c>
      <c r="B184" s="7" t="s">
        <v>1030</v>
      </c>
      <c r="C184" s="7" t="s">
        <v>1031</v>
      </c>
      <c r="D184" s="7" t="s">
        <v>1990</v>
      </c>
      <c r="E184" s="7" t="s">
        <v>2211</v>
      </c>
      <c r="F184" s="7" t="s">
        <v>1028</v>
      </c>
      <c r="G184" s="7" t="s">
        <v>2213</v>
      </c>
      <c r="H184" s="7" t="s">
        <v>2648</v>
      </c>
      <c r="I184" s="7" t="s">
        <v>1032</v>
      </c>
      <c r="J184" s="7">
        <v>32</v>
      </c>
      <c r="K184" s="7">
        <v>3.5</v>
      </c>
      <c r="L184" s="7"/>
      <c r="M184" s="7">
        <v>3.5</v>
      </c>
      <c r="N184" s="7"/>
    </row>
    <row r="185" spans="1:14" s="100" customFormat="1" ht="72">
      <c r="A185" s="7">
        <v>26</v>
      </c>
      <c r="B185" s="7" t="s">
        <v>1033</v>
      </c>
      <c r="C185" s="7" t="s">
        <v>1034</v>
      </c>
      <c r="D185" s="7" t="s">
        <v>346</v>
      </c>
      <c r="E185" s="7" t="s">
        <v>743</v>
      </c>
      <c r="F185" s="7" t="s">
        <v>2794</v>
      </c>
      <c r="G185" s="7" t="s">
        <v>2213</v>
      </c>
      <c r="H185" s="7" t="s">
        <v>2648</v>
      </c>
      <c r="I185" s="7" t="s">
        <v>1035</v>
      </c>
      <c r="J185" s="7">
        <v>20</v>
      </c>
      <c r="K185" s="7">
        <v>3</v>
      </c>
      <c r="L185" s="7"/>
      <c r="M185" s="7">
        <v>3</v>
      </c>
      <c r="N185" s="7"/>
    </row>
    <row r="186" spans="1:14" s="100" customFormat="1" ht="74.25" customHeight="1">
      <c r="A186" s="7">
        <v>27</v>
      </c>
      <c r="B186" s="7" t="s">
        <v>2039</v>
      </c>
      <c r="C186" s="7" t="s">
        <v>1036</v>
      </c>
      <c r="D186" s="7" t="s">
        <v>1991</v>
      </c>
      <c r="E186" s="7" t="s">
        <v>2211</v>
      </c>
      <c r="F186" s="7" t="s">
        <v>2794</v>
      </c>
      <c r="G186" s="7" t="s">
        <v>2213</v>
      </c>
      <c r="H186" s="7" t="s">
        <v>2648</v>
      </c>
      <c r="I186" s="7" t="s">
        <v>1035</v>
      </c>
      <c r="J186" s="7">
        <v>25</v>
      </c>
      <c r="K186" s="7">
        <v>3</v>
      </c>
      <c r="L186" s="7"/>
      <c r="M186" s="7">
        <v>3</v>
      </c>
      <c r="N186" s="7"/>
    </row>
    <row r="187" spans="1:14" s="100" customFormat="1" ht="42" customHeight="1">
      <c r="A187" s="7">
        <v>28</v>
      </c>
      <c r="B187" s="7" t="s">
        <v>2039</v>
      </c>
      <c r="C187" s="7" t="s">
        <v>1037</v>
      </c>
      <c r="D187" s="7" t="s">
        <v>1992</v>
      </c>
      <c r="E187" s="7" t="s">
        <v>2211</v>
      </c>
      <c r="F187" s="7" t="s">
        <v>1038</v>
      </c>
      <c r="G187" s="7" t="s">
        <v>2213</v>
      </c>
      <c r="H187" s="7" t="s">
        <v>2648</v>
      </c>
      <c r="I187" s="7" t="s">
        <v>1149</v>
      </c>
      <c r="J187" s="7">
        <v>34</v>
      </c>
      <c r="K187" s="7">
        <v>3.5</v>
      </c>
      <c r="L187" s="7"/>
      <c r="M187" s="7">
        <v>3.5</v>
      </c>
      <c r="N187" s="7"/>
    </row>
    <row r="188" spans="1:14" s="100" customFormat="1" ht="51" customHeight="1">
      <c r="A188" s="7">
        <v>29</v>
      </c>
      <c r="B188" s="7" t="s">
        <v>1030</v>
      </c>
      <c r="C188" s="7" t="s">
        <v>607</v>
      </c>
      <c r="D188" s="7" t="s">
        <v>1993</v>
      </c>
      <c r="E188" s="7" t="s">
        <v>2211</v>
      </c>
      <c r="F188" s="7" t="s">
        <v>608</v>
      </c>
      <c r="G188" s="7" t="s">
        <v>2213</v>
      </c>
      <c r="H188" s="7" t="s">
        <v>2648</v>
      </c>
      <c r="I188" s="7" t="s">
        <v>609</v>
      </c>
      <c r="J188" s="7">
        <v>32</v>
      </c>
      <c r="K188" s="7">
        <v>3.5</v>
      </c>
      <c r="L188" s="7"/>
      <c r="M188" s="7">
        <v>3.5</v>
      </c>
      <c r="N188" s="7"/>
    </row>
    <row r="189" spans="1:14" s="100" customFormat="1" ht="48">
      <c r="A189" s="7">
        <v>30</v>
      </c>
      <c r="B189" s="7" t="s">
        <v>2039</v>
      </c>
      <c r="C189" s="7" t="s">
        <v>610</v>
      </c>
      <c r="D189" s="7" t="s">
        <v>1993</v>
      </c>
      <c r="E189" s="7" t="s">
        <v>2211</v>
      </c>
      <c r="F189" s="7" t="s">
        <v>611</v>
      </c>
      <c r="G189" s="7" t="s">
        <v>2213</v>
      </c>
      <c r="H189" s="7" t="s">
        <v>2648</v>
      </c>
      <c r="I189" s="7" t="s">
        <v>609</v>
      </c>
      <c r="J189" s="7">
        <v>33</v>
      </c>
      <c r="K189" s="7">
        <v>3.5</v>
      </c>
      <c r="L189" s="7"/>
      <c r="M189" s="7">
        <v>3.5</v>
      </c>
      <c r="N189" s="7"/>
    </row>
    <row r="190" spans="1:14" s="100" customFormat="1" ht="24">
      <c r="A190" s="7">
        <v>31</v>
      </c>
      <c r="B190" s="7" t="s">
        <v>2039</v>
      </c>
      <c r="C190" s="7" t="s">
        <v>612</v>
      </c>
      <c r="D190" s="7" t="s">
        <v>1994</v>
      </c>
      <c r="E190" s="7" t="s">
        <v>2211</v>
      </c>
      <c r="F190" s="7" t="s">
        <v>1575</v>
      </c>
      <c r="G190" s="7" t="s">
        <v>2213</v>
      </c>
      <c r="H190" s="7" t="s">
        <v>2648</v>
      </c>
      <c r="I190" s="7" t="s">
        <v>613</v>
      </c>
      <c r="J190" s="7">
        <v>840</v>
      </c>
      <c r="K190" s="7">
        <v>3</v>
      </c>
      <c r="L190" s="7"/>
      <c r="M190" s="7">
        <v>3</v>
      </c>
      <c r="N190" s="7"/>
    </row>
    <row r="191" spans="1:14" s="100" customFormat="1" ht="36">
      <c r="A191" s="7">
        <v>32</v>
      </c>
      <c r="B191" s="7" t="s">
        <v>2487</v>
      </c>
      <c r="C191" s="7" t="s">
        <v>1438</v>
      </c>
      <c r="D191" s="7" t="s">
        <v>1995</v>
      </c>
      <c r="E191" s="7" t="s">
        <v>2211</v>
      </c>
      <c r="F191" s="7" t="s">
        <v>1576</v>
      </c>
      <c r="G191" s="7" t="s">
        <v>2213</v>
      </c>
      <c r="H191" s="7" t="s">
        <v>2648</v>
      </c>
      <c r="I191" s="7" t="s">
        <v>614</v>
      </c>
      <c r="J191" s="7">
        <v>45</v>
      </c>
      <c r="K191" s="7">
        <v>4.5</v>
      </c>
      <c r="L191" s="7"/>
      <c r="M191" s="7">
        <v>4.5</v>
      </c>
      <c r="N191" s="7"/>
    </row>
    <row r="192" spans="1:14" s="100" customFormat="1" ht="41.25" customHeight="1">
      <c r="A192" s="7">
        <v>33</v>
      </c>
      <c r="B192" s="7" t="s">
        <v>615</v>
      </c>
      <c r="C192" s="7" t="s">
        <v>2214</v>
      </c>
      <c r="D192" s="7" t="s">
        <v>1996</v>
      </c>
      <c r="E192" s="7" t="s">
        <v>2211</v>
      </c>
      <c r="F192" s="7" t="s">
        <v>2639</v>
      </c>
      <c r="G192" s="7" t="s">
        <v>2213</v>
      </c>
      <c r="H192" s="7" t="s">
        <v>2648</v>
      </c>
      <c r="I192" s="7" t="s">
        <v>2215</v>
      </c>
      <c r="J192" s="7">
        <v>44</v>
      </c>
      <c r="K192" s="7">
        <v>4.5</v>
      </c>
      <c r="L192" s="7"/>
      <c r="M192" s="7">
        <v>4.5</v>
      </c>
      <c r="N192" s="7"/>
    </row>
    <row r="193" spans="1:14" s="100" customFormat="1" ht="41.25" customHeight="1">
      <c r="A193" s="7">
        <v>34</v>
      </c>
      <c r="B193" s="7" t="s">
        <v>2216</v>
      </c>
      <c r="C193" s="7" t="s">
        <v>2217</v>
      </c>
      <c r="D193" s="7" t="s">
        <v>1997</v>
      </c>
      <c r="E193" s="7" t="s">
        <v>2211</v>
      </c>
      <c r="F193" s="7" t="s">
        <v>2218</v>
      </c>
      <c r="G193" s="7" t="s">
        <v>2213</v>
      </c>
      <c r="H193" s="7" t="s">
        <v>2648</v>
      </c>
      <c r="I193" s="7" t="s">
        <v>2219</v>
      </c>
      <c r="J193" s="7">
        <v>44</v>
      </c>
      <c r="K193" s="7">
        <v>5</v>
      </c>
      <c r="L193" s="7"/>
      <c r="M193" s="7">
        <v>5</v>
      </c>
      <c r="N193" s="7"/>
    </row>
    <row r="194" spans="1:14" s="100" customFormat="1" ht="24">
      <c r="A194" s="7">
        <v>35</v>
      </c>
      <c r="B194" s="7" t="s">
        <v>2216</v>
      </c>
      <c r="C194" s="7" t="s">
        <v>2220</v>
      </c>
      <c r="D194" s="7" t="s">
        <v>1998</v>
      </c>
      <c r="E194" s="7" t="s">
        <v>2211</v>
      </c>
      <c r="F194" s="7" t="s">
        <v>2794</v>
      </c>
      <c r="G194" s="7" t="s">
        <v>2213</v>
      </c>
      <c r="H194" s="7" t="s">
        <v>2648</v>
      </c>
      <c r="I194" s="7" t="s">
        <v>2221</v>
      </c>
      <c r="J194" s="7">
        <v>80</v>
      </c>
      <c r="K194" s="7">
        <v>5</v>
      </c>
      <c r="L194" s="7"/>
      <c r="M194" s="7">
        <v>5</v>
      </c>
      <c r="N194" s="7"/>
    </row>
    <row r="195" spans="1:14" s="100" customFormat="1" ht="24">
      <c r="A195" s="7">
        <v>36</v>
      </c>
      <c r="B195" s="7" t="s">
        <v>2216</v>
      </c>
      <c r="C195" s="7" t="s">
        <v>2222</v>
      </c>
      <c r="D195" s="7" t="s">
        <v>1999</v>
      </c>
      <c r="E195" s="7" t="s">
        <v>2211</v>
      </c>
      <c r="F195" s="7" t="s">
        <v>2640</v>
      </c>
      <c r="G195" s="7" t="s">
        <v>2213</v>
      </c>
      <c r="H195" s="7" t="s">
        <v>2648</v>
      </c>
      <c r="I195" s="18" t="s">
        <v>2223</v>
      </c>
      <c r="J195" s="7">
        <v>71</v>
      </c>
      <c r="K195" s="7">
        <v>4.8</v>
      </c>
      <c r="L195" s="7"/>
      <c r="M195" s="7">
        <v>4.8</v>
      </c>
      <c r="N195" s="7"/>
    </row>
    <row r="196" spans="1:14" s="100" customFormat="1" ht="42.75" customHeight="1">
      <c r="A196" s="7">
        <v>37</v>
      </c>
      <c r="B196" s="7" t="s">
        <v>2216</v>
      </c>
      <c r="C196" s="7" t="s">
        <v>2224</v>
      </c>
      <c r="D196" s="7" t="s">
        <v>1980</v>
      </c>
      <c r="E196" s="7" t="s">
        <v>2211</v>
      </c>
      <c r="F196" s="44" t="s">
        <v>1465</v>
      </c>
      <c r="G196" s="7" t="s">
        <v>2213</v>
      </c>
      <c r="H196" s="7" t="s">
        <v>2648</v>
      </c>
      <c r="I196" s="7" t="s">
        <v>2215</v>
      </c>
      <c r="J196" s="7">
        <v>22</v>
      </c>
      <c r="K196" s="7">
        <v>3.5</v>
      </c>
      <c r="L196" s="7"/>
      <c r="M196" s="7">
        <v>3.5</v>
      </c>
      <c r="N196" s="7"/>
    </row>
    <row r="197" spans="1:14" s="100" customFormat="1" ht="42" customHeight="1">
      <c r="A197" s="7">
        <v>38</v>
      </c>
      <c r="B197" s="7" t="s">
        <v>2216</v>
      </c>
      <c r="C197" s="7" t="s">
        <v>2225</v>
      </c>
      <c r="D197" s="7" t="s">
        <v>2000</v>
      </c>
      <c r="E197" s="7" t="s">
        <v>2211</v>
      </c>
      <c r="F197" s="7" t="s">
        <v>2226</v>
      </c>
      <c r="G197" s="7" t="s">
        <v>2213</v>
      </c>
      <c r="H197" s="7" t="s">
        <v>2648</v>
      </c>
      <c r="I197" s="7" t="s">
        <v>2637</v>
      </c>
      <c r="J197" s="7">
        <v>22</v>
      </c>
      <c r="K197" s="7">
        <v>3</v>
      </c>
      <c r="L197" s="7"/>
      <c r="M197" s="7">
        <v>3</v>
      </c>
      <c r="N197" s="7"/>
    </row>
    <row r="198" spans="1:14" s="100" customFormat="1" ht="42" customHeight="1">
      <c r="A198" s="7">
        <v>39</v>
      </c>
      <c r="B198" s="7" t="s">
        <v>2227</v>
      </c>
      <c r="C198" s="7" t="s">
        <v>2228</v>
      </c>
      <c r="D198" s="7" t="s">
        <v>1449</v>
      </c>
      <c r="E198" s="7" t="s">
        <v>2211</v>
      </c>
      <c r="F198" s="7" t="s">
        <v>2794</v>
      </c>
      <c r="G198" s="7" t="s">
        <v>2213</v>
      </c>
      <c r="H198" s="7" t="s">
        <v>2648</v>
      </c>
      <c r="I198" s="7" t="s">
        <v>2799</v>
      </c>
      <c r="J198" s="7">
        <v>22</v>
      </c>
      <c r="K198" s="7">
        <v>3</v>
      </c>
      <c r="L198" s="7"/>
      <c r="M198" s="7">
        <v>3</v>
      </c>
      <c r="N198" s="7"/>
    </row>
    <row r="199" spans="1:14" s="100" customFormat="1" ht="30" customHeight="1">
      <c r="A199" s="7">
        <v>40</v>
      </c>
      <c r="B199" s="7" t="s">
        <v>2649</v>
      </c>
      <c r="C199" s="7" t="s">
        <v>2229</v>
      </c>
      <c r="D199" s="7" t="s">
        <v>1450</v>
      </c>
      <c r="E199" s="7" t="s">
        <v>2211</v>
      </c>
      <c r="F199" s="7" t="s">
        <v>2230</v>
      </c>
      <c r="G199" s="7" t="s">
        <v>2213</v>
      </c>
      <c r="H199" s="7" t="s">
        <v>2648</v>
      </c>
      <c r="I199" s="7" t="s">
        <v>2231</v>
      </c>
      <c r="J199" s="7">
        <v>85</v>
      </c>
      <c r="K199" s="7">
        <v>4</v>
      </c>
      <c r="L199" s="7"/>
      <c r="M199" s="7">
        <v>4</v>
      </c>
      <c r="N199" s="7"/>
    </row>
    <row r="200" spans="1:14" s="100" customFormat="1" ht="36">
      <c r="A200" s="7">
        <v>41</v>
      </c>
      <c r="B200" s="7" t="s">
        <v>824</v>
      </c>
      <c r="C200" s="7" t="s">
        <v>2232</v>
      </c>
      <c r="D200" s="7" t="s">
        <v>1451</v>
      </c>
      <c r="E200" s="7" t="s">
        <v>2211</v>
      </c>
      <c r="F200" s="7" t="s">
        <v>2233</v>
      </c>
      <c r="G200" s="7" t="s">
        <v>2213</v>
      </c>
      <c r="H200" s="7" t="s">
        <v>2648</v>
      </c>
      <c r="I200" s="7" t="s">
        <v>2234</v>
      </c>
      <c r="J200" s="7">
        <v>35</v>
      </c>
      <c r="K200" s="7">
        <v>4.5</v>
      </c>
      <c r="L200" s="7"/>
      <c r="M200" s="7">
        <v>4.5</v>
      </c>
      <c r="N200" s="7"/>
    </row>
    <row r="201" spans="1:14" s="100" customFormat="1" ht="42" customHeight="1">
      <c r="A201" s="7">
        <v>42</v>
      </c>
      <c r="B201" s="7" t="s">
        <v>2216</v>
      </c>
      <c r="C201" s="7" t="s">
        <v>2235</v>
      </c>
      <c r="D201" s="7" t="s">
        <v>1981</v>
      </c>
      <c r="E201" s="7" t="s">
        <v>2236</v>
      </c>
      <c r="F201" s="7" t="s">
        <v>2657</v>
      </c>
      <c r="G201" s="7" t="s">
        <v>486</v>
      </c>
      <c r="H201" s="7" t="s">
        <v>825</v>
      </c>
      <c r="I201" s="7" t="s">
        <v>2237</v>
      </c>
      <c r="J201" s="7">
        <v>26.8</v>
      </c>
      <c r="K201" s="7">
        <v>4.1</v>
      </c>
      <c r="L201" s="7"/>
      <c r="M201" s="7">
        <v>4.1</v>
      </c>
      <c r="N201" s="7"/>
    </row>
    <row r="202" spans="1:14" s="100" customFormat="1" ht="42" customHeight="1">
      <c r="A202" s="7">
        <v>43</v>
      </c>
      <c r="B202" s="7" t="s">
        <v>2216</v>
      </c>
      <c r="C202" s="7" t="s">
        <v>2238</v>
      </c>
      <c r="D202" s="7" t="s">
        <v>1452</v>
      </c>
      <c r="E202" s="7" t="s">
        <v>2211</v>
      </c>
      <c r="F202" s="7" t="s">
        <v>2795</v>
      </c>
      <c r="G202" s="7" t="s">
        <v>2213</v>
      </c>
      <c r="H202" s="7" t="s">
        <v>2648</v>
      </c>
      <c r="I202" s="7" t="s">
        <v>2239</v>
      </c>
      <c r="J202" s="7">
        <v>20</v>
      </c>
      <c r="K202" s="7">
        <v>3</v>
      </c>
      <c r="L202" s="7"/>
      <c r="M202" s="7">
        <v>3</v>
      </c>
      <c r="N202" s="7"/>
    </row>
    <row r="203" spans="1:14" s="100" customFormat="1" ht="24">
      <c r="A203" s="7">
        <v>44</v>
      </c>
      <c r="B203" s="7" t="s">
        <v>2240</v>
      </c>
      <c r="C203" s="7" t="s">
        <v>2241</v>
      </c>
      <c r="D203" s="7" t="s">
        <v>1453</v>
      </c>
      <c r="E203" s="7" t="s">
        <v>2211</v>
      </c>
      <c r="F203" s="7" t="s">
        <v>1464</v>
      </c>
      <c r="G203" s="7" t="s">
        <v>2213</v>
      </c>
      <c r="H203" s="7" t="s">
        <v>2648</v>
      </c>
      <c r="I203" s="7" t="s">
        <v>826</v>
      </c>
      <c r="J203" s="7">
        <v>30</v>
      </c>
      <c r="K203" s="7">
        <v>3.8</v>
      </c>
      <c r="L203" s="7"/>
      <c r="M203" s="7">
        <v>3.8</v>
      </c>
      <c r="N203" s="7"/>
    </row>
    <row r="204" spans="1:14" s="100" customFormat="1" ht="36">
      <c r="A204" s="7">
        <v>45</v>
      </c>
      <c r="B204" s="7" t="s">
        <v>827</v>
      </c>
      <c r="C204" s="7" t="s">
        <v>2242</v>
      </c>
      <c r="D204" s="7" t="s">
        <v>1454</v>
      </c>
      <c r="E204" s="7" t="s">
        <v>2211</v>
      </c>
      <c r="F204" s="7" t="s">
        <v>2243</v>
      </c>
      <c r="G204" s="7" t="s">
        <v>2213</v>
      </c>
      <c r="H204" s="7" t="s">
        <v>2648</v>
      </c>
      <c r="I204" s="7" t="s">
        <v>2244</v>
      </c>
      <c r="J204" s="7">
        <v>24</v>
      </c>
      <c r="K204" s="7">
        <v>3</v>
      </c>
      <c r="L204" s="7"/>
      <c r="M204" s="7">
        <v>3</v>
      </c>
      <c r="N204" s="7"/>
    </row>
    <row r="205" spans="1:14" s="100" customFormat="1" ht="24">
      <c r="A205" s="7">
        <v>46</v>
      </c>
      <c r="B205" s="7" t="s">
        <v>1030</v>
      </c>
      <c r="C205" s="7" t="s">
        <v>2245</v>
      </c>
      <c r="D205" s="7" t="s">
        <v>1455</v>
      </c>
      <c r="E205" s="7" t="s">
        <v>327</v>
      </c>
      <c r="F205" s="7" t="s">
        <v>876</v>
      </c>
      <c r="G205" s="7" t="s">
        <v>1398</v>
      </c>
      <c r="H205" s="7" t="s">
        <v>2539</v>
      </c>
      <c r="I205" s="7" t="s">
        <v>2540</v>
      </c>
      <c r="J205" s="7">
        <v>33</v>
      </c>
      <c r="K205" s="7">
        <v>2.85</v>
      </c>
      <c r="L205" s="7"/>
      <c r="M205" s="7">
        <v>2.85</v>
      </c>
      <c r="N205" s="7"/>
    </row>
    <row r="206" spans="1:14" s="100" customFormat="1" ht="24">
      <c r="A206" s="7">
        <v>47</v>
      </c>
      <c r="B206" s="7" t="s">
        <v>2246</v>
      </c>
      <c r="C206" s="7" t="s">
        <v>2247</v>
      </c>
      <c r="D206" s="7" t="s">
        <v>1456</v>
      </c>
      <c r="E206" s="7" t="s">
        <v>327</v>
      </c>
      <c r="F206" s="7" t="s">
        <v>877</v>
      </c>
      <c r="G206" s="7" t="s">
        <v>1398</v>
      </c>
      <c r="H206" s="7" t="s">
        <v>2539</v>
      </c>
      <c r="I206" s="7" t="s">
        <v>2540</v>
      </c>
      <c r="J206" s="7">
        <v>42</v>
      </c>
      <c r="K206" s="7">
        <v>3.83</v>
      </c>
      <c r="L206" s="7"/>
      <c r="M206" s="7">
        <v>3.83</v>
      </c>
      <c r="N206" s="7"/>
    </row>
    <row r="207" spans="1:14" s="100" customFormat="1" ht="24">
      <c r="A207" s="7">
        <v>48</v>
      </c>
      <c r="B207" s="7" t="s">
        <v>2246</v>
      </c>
      <c r="C207" s="7" t="s">
        <v>2248</v>
      </c>
      <c r="D207" s="7" t="s">
        <v>1457</v>
      </c>
      <c r="E207" s="7" t="s">
        <v>327</v>
      </c>
      <c r="F207" s="7" t="s">
        <v>877</v>
      </c>
      <c r="G207" s="7" t="s">
        <v>1398</v>
      </c>
      <c r="H207" s="7" t="s">
        <v>2539</v>
      </c>
      <c r="I207" s="7" t="s">
        <v>2540</v>
      </c>
      <c r="J207" s="7">
        <v>35</v>
      </c>
      <c r="K207" s="7">
        <v>2.94</v>
      </c>
      <c r="L207" s="7"/>
      <c r="M207" s="7">
        <v>2.94</v>
      </c>
      <c r="N207" s="7"/>
    </row>
    <row r="208" spans="1:14" s="100" customFormat="1" ht="24">
      <c r="A208" s="7">
        <v>49</v>
      </c>
      <c r="B208" s="7" t="s">
        <v>2246</v>
      </c>
      <c r="C208" s="7" t="s">
        <v>2249</v>
      </c>
      <c r="D208" s="7" t="s">
        <v>1458</v>
      </c>
      <c r="E208" s="7" t="s">
        <v>327</v>
      </c>
      <c r="F208" s="7" t="s">
        <v>878</v>
      </c>
      <c r="G208" s="7" t="s">
        <v>1398</v>
      </c>
      <c r="H208" s="7" t="s">
        <v>2539</v>
      </c>
      <c r="I208" s="7" t="s">
        <v>2540</v>
      </c>
      <c r="J208" s="7">
        <v>53</v>
      </c>
      <c r="K208" s="7">
        <v>2.66</v>
      </c>
      <c r="L208" s="7"/>
      <c r="M208" s="7">
        <v>2.66</v>
      </c>
      <c r="N208" s="7"/>
    </row>
    <row r="209" spans="1:14" s="100" customFormat="1" ht="24">
      <c r="A209" s="7">
        <v>50</v>
      </c>
      <c r="B209" s="7" t="s">
        <v>2246</v>
      </c>
      <c r="C209" s="7" t="s">
        <v>2250</v>
      </c>
      <c r="D209" s="7" t="s">
        <v>193</v>
      </c>
      <c r="E209" s="7" t="s">
        <v>327</v>
      </c>
      <c r="F209" s="7" t="s">
        <v>879</v>
      </c>
      <c r="G209" s="7" t="s">
        <v>1398</v>
      </c>
      <c r="H209" s="7" t="s">
        <v>2539</v>
      </c>
      <c r="I209" s="7" t="s">
        <v>2540</v>
      </c>
      <c r="J209" s="7">
        <v>52</v>
      </c>
      <c r="K209" s="7">
        <v>2.96</v>
      </c>
      <c r="L209" s="7"/>
      <c r="M209" s="7">
        <v>2.96</v>
      </c>
      <c r="N209" s="7"/>
    </row>
    <row r="210" spans="1:14" s="100" customFormat="1" ht="24">
      <c r="A210" s="7">
        <v>51</v>
      </c>
      <c r="B210" s="7" t="s">
        <v>2246</v>
      </c>
      <c r="C210" s="7" t="s">
        <v>2251</v>
      </c>
      <c r="D210" s="7" t="s">
        <v>194</v>
      </c>
      <c r="E210" s="7" t="s">
        <v>327</v>
      </c>
      <c r="F210" s="7" t="s">
        <v>2542</v>
      </c>
      <c r="G210" s="7" t="s">
        <v>1398</v>
      </c>
      <c r="H210" s="7" t="s">
        <v>2539</v>
      </c>
      <c r="I210" s="7" t="s">
        <v>2540</v>
      </c>
      <c r="J210" s="7">
        <v>33</v>
      </c>
      <c r="K210" s="7">
        <v>3.05</v>
      </c>
      <c r="L210" s="7"/>
      <c r="M210" s="7">
        <v>3.05</v>
      </c>
      <c r="N210" s="7"/>
    </row>
    <row r="211" spans="1:14" s="100" customFormat="1" ht="24">
      <c r="A211" s="7">
        <v>52</v>
      </c>
      <c r="B211" s="7" t="s">
        <v>2246</v>
      </c>
      <c r="C211" s="7" t="s">
        <v>2252</v>
      </c>
      <c r="D211" s="7" t="s">
        <v>1281</v>
      </c>
      <c r="E211" s="7" t="s">
        <v>327</v>
      </c>
      <c r="F211" s="7" t="s">
        <v>1279</v>
      </c>
      <c r="G211" s="7" t="s">
        <v>1398</v>
      </c>
      <c r="H211" s="7" t="s">
        <v>2539</v>
      </c>
      <c r="I211" s="7" t="s">
        <v>2540</v>
      </c>
      <c r="J211" s="7">
        <v>75</v>
      </c>
      <c r="K211" s="7">
        <v>3.2</v>
      </c>
      <c r="L211" s="7"/>
      <c r="M211" s="7">
        <v>3.2</v>
      </c>
      <c r="N211" s="7"/>
    </row>
    <row r="212" spans="1:14" s="100" customFormat="1" ht="24">
      <c r="A212" s="7">
        <v>53</v>
      </c>
      <c r="B212" s="7" t="s">
        <v>2246</v>
      </c>
      <c r="C212" s="7" t="s">
        <v>2253</v>
      </c>
      <c r="D212" s="7" t="s">
        <v>1281</v>
      </c>
      <c r="E212" s="7" t="s">
        <v>327</v>
      </c>
      <c r="F212" s="7" t="s">
        <v>875</v>
      </c>
      <c r="G212" s="7" t="s">
        <v>1398</v>
      </c>
      <c r="H212" s="7" t="s">
        <v>2539</v>
      </c>
      <c r="I212" s="7" t="s">
        <v>2540</v>
      </c>
      <c r="J212" s="7">
        <v>20.5</v>
      </c>
      <c r="K212" s="7">
        <v>3.02</v>
      </c>
      <c r="L212" s="7"/>
      <c r="M212" s="7">
        <v>3.02</v>
      </c>
      <c r="N212" s="7"/>
    </row>
    <row r="213" spans="1:14" s="100" customFormat="1" ht="24">
      <c r="A213" s="7">
        <v>54</v>
      </c>
      <c r="B213" s="7" t="s">
        <v>2246</v>
      </c>
      <c r="C213" s="7" t="s">
        <v>2254</v>
      </c>
      <c r="D213" s="7" t="s">
        <v>1281</v>
      </c>
      <c r="E213" s="7" t="s">
        <v>327</v>
      </c>
      <c r="F213" s="7" t="s">
        <v>880</v>
      </c>
      <c r="G213" s="7" t="s">
        <v>1398</v>
      </c>
      <c r="H213" s="7" t="s">
        <v>2539</v>
      </c>
      <c r="I213" s="7" t="s">
        <v>2540</v>
      </c>
      <c r="J213" s="7">
        <v>31</v>
      </c>
      <c r="K213" s="7">
        <v>2.88</v>
      </c>
      <c r="L213" s="7"/>
      <c r="M213" s="7">
        <v>2.88</v>
      </c>
      <c r="N213" s="7"/>
    </row>
    <row r="214" spans="1:14" s="100" customFormat="1" ht="24">
      <c r="A214" s="7">
        <v>55</v>
      </c>
      <c r="B214" s="7" t="s">
        <v>2246</v>
      </c>
      <c r="C214" s="7" t="s">
        <v>2255</v>
      </c>
      <c r="D214" s="7" t="s">
        <v>720</v>
      </c>
      <c r="E214" s="7" t="s">
        <v>327</v>
      </c>
      <c r="F214" s="7" t="s">
        <v>881</v>
      </c>
      <c r="G214" s="7" t="s">
        <v>1398</v>
      </c>
      <c r="H214" s="7" t="s">
        <v>2539</v>
      </c>
      <c r="I214" s="7" t="s">
        <v>2540</v>
      </c>
      <c r="J214" s="7">
        <v>69</v>
      </c>
      <c r="K214" s="7">
        <v>2.95</v>
      </c>
      <c r="L214" s="7"/>
      <c r="M214" s="7">
        <v>2.95</v>
      </c>
      <c r="N214" s="7"/>
    </row>
    <row r="215" spans="1:14" s="100" customFormat="1" ht="24">
      <c r="A215" s="7">
        <v>56</v>
      </c>
      <c r="B215" s="7" t="s">
        <v>2246</v>
      </c>
      <c r="C215" s="7" t="s">
        <v>2256</v>
      </c>
      <c r="D215" s="7" t="s">
        <v>195</v>
      </c>
      <c r="E215" s="7" t="s">
        <v>327</v>
      </c>
      <c r="F215" s="7" t="s">
        <v>882</v>
      </c>
      <c r="G215" s="7" t="s">
        <v>1398</v>
      </c>
      <c r="H215" s="7" t="s">
        <v>2539</v>
      </c>
      <c r="I215" s="7" t="s">
        <v>2540</v>
      </c>
      <c r="J215" s="7">
        <v>65</v>
      </c>
      <c r="K215" s="7">
        <v>2.85</v>
      </c>
      <c r="L215" s="7"/>
      <c r="M215" s="7">
        <v>2.85</v>
      </c>
      <c r="N215" s="7"/>
    </row>
    <row r="216" spans="1:14" s="100" customFormat="1" ht="24">
      <c r="A216" s="7">
        <v>57</v>
      </c>
      <c r="B216" s="7" t="s">
        <v>2246</v>
      </c>
      <c r="C216" s="7" t="s">
        <v>2257</v>
      </c>
      <c r="D216" s="7" t="s">
        <v>23</v>
      </c>
      <c r="E216" s="7" t="s">
        <v>327</v>
      </c>
      <c r="F216" s="7" t="s">
        <v>883</v>
      </c>
      <c r="G216" s="7" t="s">
        <v>1398</v>
      </c>
      <c r="H216" s="7" t="s">
        <v>2539</v>
      </c>
      <c r="I216" s="7" t="s">
        <v>2540</v>
      </c>
      <c r="J216" s="7">
        <v>28</v>
      </c>
      <c r="K216" s="7">
        <v>2.8</v>
      </c>
      <c r="L216" s="7"/>
      <c r="M216" s="7">
        <v>2.8</v>
      </c>
      <c r="N216" s="7"/>
    </row>
    <row r="217" spans="1:14" s="100" customFormat="1" ht="24">
      <c r="A217" s="7">
        <v>58</v>
      </c>
      <c r="B217" s="7" t="s">
        <v>2246</v>
      </c>
      <c r="C217" s="7" t="s">
        <v>2258</v>
      </c>
      <c r="D217" s="7" t="s">
        <v>24</v>
      </c>
      <c r="E217" s="7" t="s">
        <v>327</v>
      </c>
      <c r="F217" s="7" t="s">
        <v>884</v>
      </c>
      <c r="G217" s="7" t="s">
        <v>1398</v>
      </c>
      <c r="H217" s="7" t="s">
        <v>2539</v>
      </c>
      <c r="I217" s="7" t="s">
        <v>2540</v>
      </c>
      <c r="J217" s="7">
        <v>60</v>
      </c>
      <c r="K217" s="7">
        <v>2.8</v>
      </c>
      <c r="L217" s="7"/>
      <c r="M217" s="7">
        <v>2.8</v>
      </c>
      <c r="N217" s="7"/>
    </row>
    <row r="218" spans="1:14" s="100" customFormat="1" ht="24">
      <c r="A218" s="7">
        <v>59</v>
      </c>
      <c r="B218" s="7" t="s">
        <v>2246</v>
      </c>
      <c r="C218" s="7" t="s">
        <v>2259</v>
      </c>
      <c r="D218" s="7" t="s">
        <v>24</v>
      </c>
      <c r="E218" s="7" t="s">
        <v>327</v>
      </c>
      <c r="F218" s="7" t="s">
        <v>885</v>
      </c>
      <c r="G218" s="7" t="s">
        <v>1398</v>
      </c>
      <c r="H218" s="7" t="s">
        <v>2539</v>
      </c>
      <c r="I218" s="7" t="s">
        <v>2540</v>
      </c>
      <c r="J218" s="7">
        <v>57</v>
      </c>
      <c r="K218" s="7">
        <v>3.01</v>
      </c>
      <c r="L218" s="7"/>
      <c r="M218" s="7">
        <v>3.01</v>
      </c>
      <c r="N218" s="7"/>
    </row>
    <row r="219" spans="1:14" s="100" customFormat="1" ht="24">
      <c r="A219" s="7">
        <v>60</v>
      </c>
      <c r="B219" s="7" t="s">
        <v>2246</v>
      </c>
      <c r="C219" s="7" t="s">
        <v>2260</v>
      </c>
      <c r="D219" s="7" t="s">
        <v>196</v>
      </c>
      <c r="E219" s="7" t="s">
        <v>327</v>
      </c>
      <c r="F219" s="7" t="s">
        <v>2544</v>
      </c>
      <c r="G219" s="7" t="s">
        <v>1398</v>
      </c>
      <c r="H219" s="7" t="s">
        <v>2539</v>
      </c>
      <c r="I219" s="7" t="s">
        <v>2540</v>
      </c>
      <c r="J219" s="7">
        <v>43</v>
      </c>
      <c r="K219" s="7">
        <v>3.11</v>
      </c>
      <c r="L219" s="7"/>
      <c r="M219" s="7">
        <v>3.11</v>
      </c>
      <c r="N219" s="7"/>
    </row>
    <row r="220" spans="1:14" s="100" customFormat="1" ht="24">
      <c r="A220" s="7">
        <v>61</v>
      </c>
      <c r="B220" s="7" t="s">
        <v>2246</v>
      </c>
      <c r="C220" s="7" t="s">
        <v>2261</v>
      </c>
      <c r="D220" s="7" t="s">
        <v>197</v>
      </c>
      <c r="E220" s="7" t="s">
        <v>191</v>
      </c>
      <c r="F220" s="7" t="s">
        <v>886</v>
      </c>
      <c r="G220" s="7" t="s">
        <v>1398</v>
      </c>
      <c r="H220" s="7" t="s">
        <v>2539</v>
      </c>
      <c r="I220" s="7" t="s">
        <v>2540</v>
      </c>
      <c r="J220" s="7">
        <v>21.5</v>
      </c>
      <c r="K220" s="7">
        <v>3</v>
      </c>
      <c r="L220" s="7"/>
      <c r="M220" s="7">
        <v>3</v>
      </c>
      <c r="N220" s="7"/>
    </row>
    <row r="221" spans="1:14" s="100" customFormat="1" ht="24">
      <c r="A221" s="7">
        <v>62</v>
      </c>
      <c r="B221" s="7" t="s">
        <v>2246</v>
      </c>
      <c r="C221" s="7" t="s">
        <v>2262</v>
      </c>
      <c r="D221" s="7" t="s">
        <v>198</v>
      </c>
      <c r="E221" s="7" t="s">
        <v>327</v>
      </c>
      <c r="F221" s="7" t="s">
        <v>2545</v>
      </c>
      <c r="G221" s="7" t="s">
        <v>1398</v>
      </c>
      <c r="H221" s="7" t="s">
        <v>2539</v>
      </c>
      <c r="I221" s="7" t="s">
        <v>2540</v>
      </c>
      <c r="J221" s="7">
        <v>20</v>
      </c>
      <c r="K221" s="7">
        <v>2.62</v>
      </c>
      <c r="L221" s="7"/>
      <c r="M221" s="7">
        <v>2.62</v>
      </c>
      <c r="N221" s="7"/>
    </row>
    <row r="222" spans="1:14" s="100" customFormat="1" ht="24">
      <c r="A222" s="7">
        <v>63</v>
      </c>
      <c r="B222" s="7" t="s">
        <v>2246</v>
      </c>
      <c r="C222" s="7" t="s">
        <v>2263</v>
      </c>
      <c r="D222" s="7" t="s">
        <v>199</v>
      </c>
      <c r="E222" s="7" t="s">
        <v>327</v>
      </c>
      <c r="F222" s="7" t="s">
        <v>2545</v>
      </c>
      <c r="G222" s="7" t="s">
        <v>1398</v>
      </c>
      <c r="H222" s="7" t="s">
        <v>2539</v>
      </c>
      <c r="I222" s="7" t="s">
        <v>2540</v>
      </c>
      <c r="J222" s="7">
        <v>38</v>
      </c>
      <c r="K222" s="7">
        <v>3.5</v>
      </c>
      <c r="L222" s="7"/>
      <c r="M222" s="7">
        <v>3.5</v>
      </c>
      <c r="N222" s="7"/>
    </row>
    <row r="223" spans="1:14" s="100" customFormat="1" ht="24">
      <c r="A223" s="7">
        <v>64</v>
      </c>
      <c r="B223" s="7" t="s">
        <v>2246</v>
      </c>
      <c r="C223" s="7" t="s">
        <v>2264</v>
      </c>
      <c r="D223" s="7" t="s">
        <v>200</v>
      </c>
      <c r="E223" s="7" t="s">
        <v>327</v>
      </c>
      <c r="F223" s="7" t="s">
        <v>2547</v>
      </c>
      <c r="G223" s="7" t="s">
        <v>1398</v>
      </c>
      <c r="H223" s="7" t="s">
        <v>2539</v>
      </c>
      <c r="I223" s="7" t="s">
        <v>2540</v>
      </c>
      <c r="J223" s="7">
        <v>93</v>
      </c>
      <c r="K223" s="7">
        <v>3.3</v>
      </c>
      <c r="L223" s="7"/>
      <c r="M223" s="7">
        <v>3.3</v>
      </c>
      <c r="N223" s="7"/>
    </row>
    <row r="224" spans="1:14" s="100" customFormat="1" ht="24">
      <c r="A224" s="7">
        <v>65</v>
      </c>
      <c r="B224" s="7" t="s">
        <v>2246</v>
      </c>
      <c r="C224" s="7" t="s">
        <v>2265</v>
      </c>
      <c r="D224" s="7" t="s">
        <v>201</v>
      </c>
      <c r="E224" s="7" t="s">
        <v>327</v>
      </c>
      <c r="F224" s="7" t="s">
        <v>887</v>
      </c>
      <c r="G224" s="7" t="s">
        <v>1398</v>
      </c>
      <c r="H224" s="7" t="s">
        <v>2539</v>
      </c>
      <c r="I224" s="7" t="s">
        <v>2540</v>
      </c>
      <c r="J224" s="7">
        <v>42</v>
      </c>
      <c r="K224" s="7">
        <v>3.2</v>
      </c>
      <c r="L224" s="7"/>
      <c r="M224" s="7">
        <v>3.2</v>
      </c>
      <c r="N224" s="7"/>
    </row>
    <row r="225" spans="1:14" s="100" customFormat="1" ht="24">
      <c r="A225" s="7">
        <v>66</v>
      </c>
      <c r="B225" s="7" t="s">
        <v>2246</v>
      </c>
      <c r="C225" s="7" t="s">
        <v>2266</v>
      </c>
      <c r="D225" s="7" t="s">
        <v>202</v>
      </c>
      <c r="E225" s="7" t="s">
        <v>327</v>
      </c>
      <c r="F225" s="7" t="s">
        <v>2267</v>
      </c>
      <c r="G225" s="7" t="s">
        <v>1398</v>
      </c>
      <c r="H225" s="7" t="s">
        <v>2539</v>
      </c>
      <c r="I225" s="7" t="s">
        <v>2540</v>
      </c>
      <c r="J225" s="7">
        <v>98</v>
      </c>
      <c r="K225" s="7">
        <v>3.25</v>
      </c>
      <c r="L225" s="7"/>
      <c r="M225" s="7">
        <v>3.25</v>
      </c>
      <c r="N225" s="7"/>
    </row>
    <row r="226" spans="1:14" s="100" customFormat="1" ht="30.75" customHeight="1">
      <c r="A226" s="214" t="s">
        <v>2268</v>
      </c>
      <c r="B226" s="215"/>
      <c r="C226" s="216"/>
      <c r="D226" s="109"/>
      <c r="E226" s="109"/>
      <c r="F226" s="109"/>
      <c r="G226" s="109"/>
      <c r="H226" s="109"/>
      <c r="I226" s="109"/>
      <c r="J226" s="109">
        <f>SUM(J227:J272)</f>
        <v>7568.8099999999995</v>
      </c>
      <c r="K226" s="109">
        <f>SUM(K227:K272)</f>
        <v>173.079</v>
      </c>
      <c r="L226" s="109"/>
      <c r="M226" s="109">
        <f>SUM(M227:M272)</f>
        <v>173.079</v>
      </c>
      <c r="N226" s="7"/>
    </row>
    <row r="227" spans="1:14" s="100" customFormat="1" ht="24">
      <c r="A227" s="7">
        <v>1</v>
      </c>
      <c r="B227" s="7" t="s">
        <v>824</v>
      </c>
      <c r="C227" s="7" t="s">
        <v>2269</v>
      </c>
      <c r="D227" s="7" t="s">
        <v>1982</v>
      </c>
      <c r="E227" s="7" t="s">
        <v>327</v>
      </c>
      <c r="F227" s="7" t="s">
        <v>289</v>
      </c>
      <c r="G227" s="7" t="s">
        <v>2213</v>
      </c>
      <c r="H227" s="7" t="s">
        <v>2270</v>
      </c>
      <c r="I227" s="7" t="s">
        <v>2271</v>
      </c>
      <c r="J227" s="7">
        <v>35</v>
      </c>
      <c r="K227" s="7">
        <v>2.5</v>
      </c>
      <c r="L227" s="7"/>
      <c r="M227" s="7">
        <v>2.5</v>
      </c>
      <c r="N227" s="7"/>
    </row>
    <row r="228" spans="1:14" s="100" customFormat="1" ht="41.25" customHeight="1">
      <c r="A228" s="7">
        <v>2</v>
      </c>
      <c r="B228" s="7" t="s">
        <v>2040</v>
      </c>
      <c r="C228" s="7" t="s">
        <v>2272</v>
      </c>
      <c r="D228" s="7" t="s">
        <v>310</v>
      </c>
      <c r="E228" s="7" t="s">
        <v>327</v>
      </c>
      <c r="F228" s="7" t="s">
        <v>2273</v>
      </c>
      <c r="G228" s="7" t="s">
        <v>1398</v>
      </c>
      <c r="H228" s="7" t="s">
        <v>1399</v>
      </c>
      <c r="I228" s="7" t="s">
        <v>324</v>
      </c>
      <c r="J228" s="7">
        <v>35</v>
      </c>
      <c r="K228" s="7">
        <v>2.98</v>
      </c>
      <c r="L228" s="7"/>
      <c r="M228" s="7">
        <v>2.98</v>
      </c>
      <c r="N228" s="7"/>
    </row>
    <row r="229" spans="1:14" s="100" customFormat="1" ht="41.25" customHeight="1">
      <c r="A229" s="7">
        <v>3</v>
      </c>
      <c r="B229" s="7" t="s">
        <v>2274</v>
      </c>
      <c r="C229" s="7" t="s">
        <v>2275</v>
      </c>
      <c r="D229" s="7" t="s">
        <v>311</v>
      </c>
      <c r="E229" s="7" t="s">
        <v>327</v>
      </c>
      <c r="F229" s="7" t="s">
        <v>2276</v>
      </c>
      <c r="G229" s="7" t="s">
        <v>1398</v>
      </c>
      <c r="H229" s="7" t="s">
        <v>1399</v>
      </c>
      <c r="I229" s="7" t="s">
        <v>325</v>
      </c>
      <c r="J229" s="7">
        <v>27</v>
      </c>
      <c r="K229" s="7">
        <v>3.23</v>
      </c>
      <c r="L229" s="7"/>
      <c r="M229" s="7">
        <v>3.23</v>
      </c>
      <c r="N229" s="7"/>
    </row>
    <row r="230" spans="1:14" s="100" customFormat="1" ht="41.25" customHeight="1">
      <c r="A230" s="7">
        <v>4</v>
      </c>
      <c r="B230" s="7" t="s">
        <v>2134</v>
      </c>
      <c r="C230" s="7" t="s">
        <v>2277</v>
      </c>
      <c r="D230" s="7" t="s">
        <v>309</v>
      </c>
      <c r="E230" s="7" t="s">
        <v>327</v>
      </c>
      <c r="F230" s="7" t="s">
        <v>1011</v>
      </c>
      <c r="G230" s="7" t="s">
        <v>1398</v>
      </c>
      <c r="H230" s="7" t="s">
        <v>1399</v>
      </c>
      <c r="I230" s="7" t="s">
        <v>325</v>
      </c>
      <c r="J230" s="7">
        <v>42</v>
      </c>
      <c r="K230" s="7">
        <v>4.5</v>
      </c>
      <c r="L230" s="7"/>
      <c r="M230" s="7">
        <v>4.5</v>
      </c>
      <c r="N230" s="7"/>
    </row>
    <row r="231" spans="1:14" s="100" customFormat="1" ht="41.25" customHeight="1">
      <c r="A231" s="7">
        <v>5</v>
      </c>
      <c r="B231" s="7" t="s">
        <v>2134</v>
      </c>
      <c r="C231" s="7" t="s">
        <v>2278</v>
      </c>
      <c r="D231" s="7" t="s">
        <v>312</v>
      </c>
      <c r="E231" s="7" t="s">
        <v>327</v>
      </c>
      <c r="F231" s="7" t="s">
        <v>2273</v>
      </c>
      <c r="G231" s="7" t="s">
        <v>1398</v>
      </c>
      <c r="H231" s="7" t="s">
        <v>1399</v>
      </c>
      <c r="I231" s="7" t="s">
        <v>325</v>
      </c>
      <c r="J231" s="7">
        <v>15</v>
      </c>
      <c r="K231" s="7">
        <v>3.75</v>
      </c>
      <c r="L231" s="7"/>
      <c r="M231" s="7">
        <v>3.75</v>
      </c>
      <c r="N231" s="7"/>
    </row>
    <row r="232" spans="1:14" s="100" customFormat="1" ht="41.25" customHeight="1">
      <c r="A232" s="7">
        <v>6</v>
      </c>
      <c r="B232" s="7" t="s">
        <v>2134</v>
      </c>
      <c r="C232" s="7" t="s">
        <v>2734</v>
      </c>
      <c r="D232" s="7" t="s">
        <v>205</v>
      </c>
      <c r="E232" s="7" t="s">
        <v>327</v>
      </c>
      <c r="F232" s="7" t="s">
        <v>2735</v>
      </c>
      <c r="G232" s="7" t="s">
        <v>2213</v>
      </c>
      <c r="H232" s="7" t="s">
        <v>2648</v>
      </c>
      <c r="I232" s="7" t="s">
        <v>2237</v>
      </c>
      <c r="J232" s="7">
        <v>216</v>
      </c>
      <c r="K232" s="7">
        <v>5.2</v>
      </c>
      <c r="L232" s="7"/>
      <c r="M232" s="7">
        <v>5.2</v>
      </c>
      <c r="N232" s="7"/>
    </row>
    <row r="233" spans="1:14" s="100" customFormat="1" ht="24">
      <c r="A233" s="7">
        <v>7</v>
      </c>
      <c r="B233" s="7" t="s">
        <v>2216</v>
      </c>
      <c r="C233" s="7" t="s">
        <v>2736</v>
      </c>
      <c r="D233" s="7" t="s">
        <v>206</v>
      </c>
      <c r="E233" s="7" t="s">
        <v>327</v>
      </c>
      <c r="F233" s="7" t="s">
        <v>2794</v>
      </c>
      <c r="G233" s="7" t="s">
        <v>486</v>
      </c>
      <c r="H233" s="7" t="s">
        <v>825</v>
      </c>
      <c r="I233" s="7" t="s">
        <v>826</v>
      </c>
      <c r="J233" s="7">
        <v>528</v>
      </c>
      <c r="K233" s="7">
        <v>5.14</v>
      </c>
      <c r="L233" s="7"/>
      <c r="M233" s="7">
        <v>5.14</v>
      </c>
      <c r="N233" s="7"/>
    </row>
    <row r="234" spans="1:14" s="100" customFormat="1" ht="36">
      <c r="A234" s="7">
        <v>8</v>
      </c>
      <c r="B234" s="7" t="s">
        <v>827</v>
      </c>
      <c r="C234" s="7" t="s">
        <v>828</v>
      </c>
      <c r="D234" s="7" t="s">
        <v>207</v>
      </c>
      <c r="E234" s="7" t="s">
        <v>327</v>
      </c>
      <c r="F234" s="7" t="s">
        <v>2737</v>
      </c>
      <c r="G234" s="7" t="s">
        <v>2213</v>
      </c>
      <c r="H234" s="7" t="s">
        <v>2648</v>
      </c>
      <c r="I234" s="7" t="s">
        <v>2738</v>
      </c>
      <c r="J234" s="7">
        <v>20</v>
      </c>
      <c r="K234" s="7">
        <v>3</v>
      </c>
      <c r="L234" s="7"/>
      <c r="M234" s="7">
        <v>3</v>
      </c>
      <c r="N234" s="7"/>
    </row>
    <row r="235" spans="1:14" s="100" customFormat="1" ht="24">
      <c r="A235" s="7">
        <v>9</v>
      </c>
      <c r="B235" s="7" t="s">
        <v>2739</v>
      </c>
      <c r="C235" s="7" t="s">
        <v>2740</v>
      </c>
      <c r="D235" s="7" t="s">
        <v>208</v>
      </c>
      <c r="E235" s="7" t="s">
        <v>327</v>
      </c>
      <c r="F235" s="7" t="s">
        <v>2794</v>
      </c>
      <c r="G235" s="7" t="s">
        <v>486</v>
      </c>
      <c r="H235" s="7" t="s">
        <v>825</v>
      </c>
      <c r="I235" s="7" t="s">
        <v>2741</v>
      </c>
      <c r="J235" s="7">
        <v>174</v>
      </c>
      <c r="K235" s="7">
        <v>9.5</v>
      </c>
      <c r="L235" s="7"/>
      <c r="M235" s="7">
        <v>9.5</v>
      </c>
      <c r="N235" s="7"/>
    </row>
    <row r="236" spans="1:14" s="100" customFormat="1" ht="36">
      <c r="A236" s="7">
        <v>10</v>
      </c>
      <c r="B236" s="7" t="s">
        <v>829</v>
      </c>
      <c r="C236" s="7" t="s">
        <v>830</v>
      </c>
      <c r="D236" s="7" t="s">
        <v>209</v>
      </c>
      <c r="E236" s="7" t="s">
        <v>327</v>
      </c>
      <c r="F236" s="7" t="s">
        <v>2640</v>
      </c>
      <c r="G236" s="7" t="s">
        <v>486</v>
      </c>
      <c r="H236" s="7" t="s">
        <v>825</v>
      </c>
      <c r="I236" s="7" t="s">
        <v>971</v>
      </c>
      <c r="J236" s="7">
        <v>180</v>
      </c>
      <c r="K236" s="7">
        <v>6</v>
      </c>
      <c r="L236" s="7"/>
      <c r="M236" s="7">
        <v>6</v>
      </c>
      <c r="N236" s="7"/>
    </row>
    <row r="237" spans="1:14" s="100" customFormat="1" ht="36">
      <c r="A237" s="7">
        <v>11</v>
      </c>
      <c r="B237" s="7" t="s">
        <v>972</v>
      </c>
      <c r="C237" s="7" t="s">
        <v>2742</v>
      </c>
      <c r="D237" s="7" t="s">
        <v>210</v>
      </c>
      <c r="E237" s="7" t="s">
        <v>327</v>
      </c>
      <c r="F237" s="7" t="s">
        <v>2638</v>
      </c>
      <c r="G237" s="7" t="s">
        <v>486</v>
      </c>
      <c r="H237" s="7" t="s">
        <v>825</v>
      </c>
      <c r="I237" s="7" t="s">
        <v>2743</v>
      </c>
      <c r="J237" s="7">
        <v>277</v>
      </c>
      <c r="K237" s="7">
        <v>7.16</v>
      </c>
      <c r="L237" s="7"/>
      <c r="M237" s="7">
        <v>7.16</v>
      </c>
      <c r="N237" s="7"/>
    </row>
    <row r="238" spans="1:14" s="100" customFormat="1" ht="24">
      <c r="A238" s="7">
        <v>12</v>
      </c>
      <c r="B238" s="7" t="s">
        <v>2216</v>
      </c>
      <c r="C238" s="7" t="s">
        <v>2744</v>
      </c>
      <c r="D238" s="7" t="s">
        <v>210</v>
      </c>
      <c r="E238" s="7" t="s">
        <v>327</v>
      </c>
      <c r="F238" s="7" t="s">
        <v>2640</v>
      </c>
      <c r="G238" s="7" t="s">
        <v>2213</v>
      </c>
      <c r="H238" s="7" t="s">
        <v>2648</v>
      </c>
      <c r="I238" s="7" t="s">
        <v>2745</v>
      </c>
      <c r="J238" s="7">
        <v>249</v>
      </c>
      <c r="K238" s="7">
        <v>5.8</v>
      </c>
      <c r="L238" s="7"/>
      <c r="M238" s="7">
        <v>5.8</v>
      </c>
      <c r="N238" s="7"/>
    </row>
    <row r="239" spans="1:14" s="100" customFormat="1" ht="42" customHeight="1">
      <c r="A239" s="7">
        <v>13</v>
      </c>
      <c r="B239" s="7" t="s">
        <v>2216</v>
      </c>
      <c r="C239" s="7" t="s">
        <v>2746</v>
      </c>
      <c r="D239" s="7" t="s">
        <v>1996</v>
      </c>
      <c r="E239" s="7" t="s">
        <v>327</v>
      </c>
      <c r="F239" s="7" t="s">
        <v>2640</v>
      </c>
      <c r="G239" s="7" t="s">
        <v>486</v>
      </c>
      <c r="H239" s="7" t="s">
        <v>825</v>
      </c>
      <c r="I239" s="7" t="s">
        <v>971</v>
      </c>
      <c r="J239" s="7">
        <v>63.44</v>
      </c>
      <c r="K239" s="7">
        <v>3.5</v>
      </c>
      <c r="L239" s="7"/>
      <c r="M239" s="7">
        <v>3.5</v>
      </c>
      <c r="N239" s="7"/>
    </row>
    <row r="240" spans="1:14" s="164" customFormat="1" ht="42" customHeight="1">
      <c r="A240" s="7">
        <v>14</v>
      </c>
      <c r="B240" s="7" t="s">
        <v>972</v>
      </c>
      <c r="C240" s="7" t="s">
        <v>2747</v>
      </c>
      <c r="D240" s="7" t="s">
        <v>892</v>
      </c>
      <c r="E240" s="7" t="s">
        <v>743</v>
      </c>
      <c r="F240" s="7" t="s">
        <v>1308</v>
      </c>
      <c r="G240" s="7" t="s">
        <v>2213</v>
      </c>
      <c r="H240" s="7" t="s">
        <v>2648</v>
      </c>
      <c r="I240" s="142" t="s">
        <v>2799</v>
      </c>
      <c r="J240" s="42">
        <v>12</v>
      </c>
      <c r="K240" s="7">
        <v>3</v>
      </c>
      <c r="L240" s="7"/>
      <c r="M240" s="7">
        <v>3</v>
      </c>
      <c r="N240" s="7"/>
    </row>
    <row r="241" spans="1:14" s="39" customFormat="1" ht="40.5" customHeight="1">
      <c r="A241" s="7">
        <v>15</v>
      </c>
      <c r="B241" s="7" t="s">
        <v>2649</v>
      </c>
      <c r="C241" s="7" t="s">
        <v>2748</v>
      </c>
      <c r="D241" s="7" t="s">
        <v>930</v>
      </c>
      <c r="E241" s="7" t="s">
        <v>743</v>
      </c>
      <c r="F241" s="7" t="s">
        <v>2038</v>
      </c>
      <c r="G241" s="7" t="s">
        <v>2213</v>
      </c>
      <c r="H241" s="7" t="s">
        <v>2648</v>
      </c>
      <c r="I241" s="142" t="s">
        <v>2749</v>
      </c>
      <c r="J241" s="42">
        <v>11</v>
      </c>
      <c r="K241" s="7">
        <v>2.5</v>
      </c>
      <c r="L241" s="7"/>
      <c r="M241" s="7">
        <v>2.5</v>
      </c>
      <c r="N241" s="7"/>
    </row>
    <row r="242" spans="1:14" s="39" customFormat="1" ht="32.25" customHeight="1">
      <c r="A242" s="7">
        <v>16</v>
      </c>
      <c r="B242" s="7" t="s">
        <v>2750</v>
      </c>
      <c r="C242" s="7" t="s">
        <v>2751</v>
      </c>
      <c r="D242" s="7" t="s">
        <v>930</v>
      </c>
      <c r="E242" s="7" t="s">
        <v>743</v>
      </c>
      <c r="F242" s="7" t="s">
        <v>608</v>
      </c>
      <c r="G242" s="7" t="s">
        <v>2213</v>
      </c>
      <c r="H242" s="7" t="s">
        <v>2648</v>
      </c>
      <c r="I242" s="142" t="s">
        <v>2752</v>
      </c>
      <c r="J242" s="42">
        <v>15</v>
      </c>
      <c r="K242" s="7">
        <v>2.8</v>
      </c>
      <c r="L242" s="7"/>
      <c r="M242" s="7">
        <v>2.8</v>
      </c>
      <c r="N242" s="7"/>
    </row>
    <row r="243" spans="1:14" s="100" customFormat="1" ht="24">
      <c r="A243" s="7">
        <v>17</v>
      </c>
      <c r="B243" s="7" t="s">
        <v>2130</v>
      </c>
      <c r="C243" s="7" t="s">
        <v>2490</v>
      </c>
      <c r="D243" s="7" t="s">
        <v>211</v>
      </c>
      <c r="E243" s="7" t="s">
        <v>327</v>
      </c>
      <c r="F243" s="7" t="s">
        <v>2753</v>
      </c>
      <c r="G243" s="7" t="s">
        <v>2213</v>
      </c>
      <c r="H243" s="7" t="s">
        <v>2648</v>
      </c>
      <c r="I243" s="7" t="s">
        <v>2754</v>
      </c>
      <c r="J243" s="7">
        <v>104</v>
      </c>
      <c r="K243" s="7">
        <v>3.8</v>
      </c>
      <c r="L243" s="7"/>
      <c r="M243" s="7">
        <v>3.8</v>
      </c>
      <c r="N243" s="7"/>
    </row>
    <row r="244" spans="1:14" s="100" customFormat="1" ht="51" customHeight="1">
      <c r="A244" s="7">
        <v>18</v>
      </c>
      <c r="B244" s="7" t="s">
        <v>2043</v>
      </c>
      <c r="C244" s="7" t="s">
        <v>2755</v>
      </c>
      <c r="D244" s="7" t="s">
        <v>211</v>
      </c>
      <c r="E244" s="7" t="s">
        <v>327</v>
      </c>
      <c r="F244" s="7" t="s">
        <v>2756</v>
      </c>
      <c r="G244" s="7" t="s">
        <v>2213</v>
      </c>
      <c r="H244" s="7" t="s">
        <v>2648</v>
      </c>
      <c r="I244" s="7" t="s">
        <v>1448</v>
      </c>
      <c r="J244" s="7">
        <v>27.4</v>
      </c>
      <c r="K244" s="7">
        <v>1.64</v>
      </c>
      <c r="L244" s="7"/>
      <c r="M244" s="7">
        <v>1.64</v>
      </c>
      <c r="N244" s="7"/>
    </row>
    <row r="245" spans="1:14" s="37" customFormat="1" ht="24">
      <c r="A245" s="7">
        <v>19</v>
      </c>
      <c r="B245" s="7" t="s">
        <v>954</v>
      </c>
      <c r="C245" s="42" t="s">
        <v>2757</v>
      </c>
      <c r="D245" s="7" t="s">
        <v>2758</v>
      </c>
      <c r="E245" s="42" t="s">
        <v>2759</v>
      </c>
      <c r="F245" s="42" t="s">
        <v>2760</v>
      </c>
      <c r="G245" s="162" t="s">
        <v>2761</v>
      </c>
      <c r="H245" s="7" t="s">
        <v>2762</v>
      </c>
      <c r="I245" s="163" t="s">
        <v>2041</v>
      </c>
      <c r="J245" s="7">
        <v>14</v>
      </c>
      <c r="K245" s="42">
        <v>1.2</v>
      </c>
      <c r="L245" s="42"/>
      <c r="M245" s="42">
        <v>1.2</v>
      </c>
      <c r="N245" s="7"/>
    </row>
    <row r="246" spans="1:14" s="37" customFormat="1" ht="24">
      <c r="A246" s="7">
        <v>20</v>
      </c>
      <c r="B246" s="7" t="s">
        <v>2043</v>
      </c>
      <c r="C246" s="42" t="s">
        <v>2492</v>
      </c>
      <c r="D246" s="7" t="s">
        <v>2491</v>
      </c>
      <c r="E246" s="42" t="s">
        <v>2763</v>
      </c>
      <c r="F246" s="42" t="s">
        <v>2764</v>
      </c>
      <c r="G246" s="162" t="s">
        <v>2765</v>
      </c>
      <c r="H246" s="7" t="s">
        <v>377</v>
      </c>
      <c r="I246" s="163" t="s">
        <v>2766</v>
      </c>
      <c r="J246" s="7">
        <v>49.47</v>
      </c>
      <c r="K246" s="42">
        <v>1.5</v>
      </c>
      <c r="L246" s="42"/>
      <c r="M246" s="42">
        <v>1.5</v>
      </c>
      <c r="N246" s="7"/>
    </row>
    <row r="247" spans="1:14" s="37" customFormat="1" ht="24">
      <c r="A247" s="7">
        <v>21</v>
      </c>
      <c r="B247" s="7" t="s">
        <v>2043</v>
      </c>
      <c r="C247" s="42" t="s">
        <v>2767</v>
      </c>
      <c r="D247" s="7" t="s">
        <v>1404</v>
      </c>
      <c r="E247" s="42" t="s">
        <v>2768</v>
      </c>
      <c r="F247" s="42" t="s">
        <v>2769</v>
      </c>
      <c r="G247" s="162" t="s">
        <v>2770</v>
      </c>
      <c r="H247" s="7" t="s">
        <v>377</v>
      </c>
      <c r="I247" s="163" t="s">
        <v>2042</v>
      </c>
      <c r="J247" s="7">
        <v>11.2</v>
      </c>
      <c r="K247" s="42">
        <v>0.95</v>
      </c>
      <c r="L247" s="42"/>
      <c r="M247" s="42">
        <v>0.95</v>
      </c>
      <c r="N247" s="7"/>
    </row>
    <row r="248" spans="1:14" s="100" customFormat="1" ht="54" customHeight="1">
      <c r="A248" s="7">
        <v>22</v>
      </c>
      <c r="B248" s="7" t="s">
        <v>2043</v>
      </c>
      <c r="C248" s="7" t="s">
        <v>2493</v>
      </c>
      <c r="D248" s="7" t="s">
        <v>737</v>
      </c>
      <c r="E248" s="7" t="s">
        <v>327</v>
      </c>
      <c r="F248" s="7" t="s">
        <v>2044</v>
      </c>
      <c r="G248" s="7" t="s">
        <v>1398</v>
      </c>
      <c r="H248" s="7" t="s">
        <v>1399</v>
      </c>
      <c r="I248" s="7" t="s">
        <v>1447</v>
      </c>
      <c r="J248" s="7">
        <v>20.5</v>
      </c>
      <c r="K248" s="7">
        <v>2.55</v>
      </c>
      <c r="L248" s="7"/>
      <c r="M248" s="7">
        <v>2.55</v>
      </c>
      <c r="N248" s="7"/>
    </row>
    <row r="249" spans="1:14" s="100" customFormat="1" ht="54" customHeight="1">
      <c r="A249" s="7">
        <v>23</v>
      </c>
      <c r="B249" s="7" t="s">
        <v>2771</v>
      </c>
      <c r="C249" s="7" t="s">
        <v>2772</v>
      </c>
      <c r="D249" s="7" t="s">
        <v>737</v>
      </c>
      <c r="E249" s="7" t="s">
        <v>327</v>
      </c>
      <c r="F249" s="7" t="s">
        <v>2773</v>
      </c>
      <c r="G249" s="7" t="s">
        <v>1398</v>
      </c>
      <c r="H249" s="7" t="s">
        <v>1399</v>
      </c>
      <c r="I249" s="7" t="s">
        <v>1447</v>
      </c>
      <c r="J249" s="7">
        <v>20.8</v>
      </c>
      <c r="K249" s="7">
        <v>1.85</v>
      </c>
      <c r="L249" s="7"/>
      <c r="M249" s="7">
        <v>1.85</v>
      </c>
      <c r="N249" s="7"/>
    </row>
    <row r="250" spans="1:14" s="100" customFormat="1" ht="54" customHeight="1">
      <c r="A250" s="7">
        <v>24</v>
      </c>
      <c r="B250" s="7" t="s">
        <v>2771</v>
      </c>
      <c r="C250" s="7" t="s">
        <v>2774</v>
      </c>
      <c r="D250" s="7" t="s">
        <v>737</v>
      </c>
      <c r="E250" s="7" t="s">
        <v>327</v>
      </c>
      <c r="F250" s="7" t="s">
        <v>2775</v>
      </c>
      <c r="G250" s="7" t="s">
        <v>1398</v>
      </c>
      <c r="H250" s="7" t="s">
        <v>1399</v>
      </c>
      <c r="I250" s="7" t="s">
        <v>1447</v>
      </c>
      <c r="J250" s="7">
        <v>21</v>
      </c>
      <c r="K250" s="7">
        <v>2.58</v>
      </c>
      <c r="L250" s="7"/>
      <c r="M250" s="7">
        <v>2.58</v>
      </c>
      <c r="N250" s="7"/>
    </row>
    <row r="251" spans="1:14" s="100" customFormat="1" ht="54" customHeight="1">
      <c r="A251" s="7">
        <v>25</v>
      </c>
      <c r="B251" s="7" t="s">
        <v>2771</v>
      </c>
      <c r="C251" s="7" t="s">
        <v>2776</v>
      </c>
      <c r="D251" s="7" t="s">
        <v>737</v>
      </c>
      <c r="E251" s="7" t="s">
        <v>327</v>
      </c>
      <c r="F251" s="7" t="s">
        <v>2775</v>
      </c>
      <c r="G251" s="7" t="s">
        <v>1398</v>
      </c>
      <c r="H251" s="7" t="s">
        <v>1399</v>
      </c>
      <c r="I251" s="7" t="s">
        <v>1447</v>
      </c>
      <c r="J251" s="7">
        <v>23</v>
      </c>
      <c r="K251" s="7">
        <v>1.8</v>
      </c>
      <c r="L251" s="7"/>
      <c r="M251" s="7">
        <v>1.8</v>
      </c>
      <c r="N251" s="7"/>
    </row>
    <row r="252" spans="1:14" s="100" customFormat="1" ht="54" customHeight="1">
      <c r="A252" s="7">
        <v>26</v>
      </c>
      <c r="B252" s="7" t="s">
        <v>2771</v>
      </c>
      <c r="C252" s="7" t="s">
        <v>2777</v>
      </c>
      <c r="D252" s="7" t="s">
        <v>204</v>
      </c>
      <c r="E252" s="7" t="s">
        <v>327</v>
      </c>
      <c r="F252" s="7" t="s">
        <v>2044</v>
      </c>
      <c r="G252" s="7" t="s">
        <v>1398</v>
      </c>
      <c r="H252" s="7" t="s">
        <v>1399</v>
      </c>
      <c r="I252" s="7" t="s">
        <v>1447</v>
      </c>
      <c r="J252" s="7">
        <v>12.5</v>
      </c>
      <c r="K252" s="7">
        <v>2.15</v>
      </c>
      <c r="L252" s="7"/>
      <c r="M252" s="7">
        <v>2.15</v>
      </c>
      <c r="N252" s="7"/>
    </row>
    <row r="253" spans="1:14" s="89" customFormat="1" ht="54" customHeight="1">
      <c r="A253" s="7">
        <v>27</v>
      </c>
      <c r="B253" s="7" t="s">
        <v>2778</v>
      </c>
      <c r="C253" s="7" t="s">
        <v>2046</v>
      </c>
      <c r="D253" s="7" t="s">
        <v>1322</v>
      </c>
      <c r="E253" s="7" t="s">
        <v>2779</v>
      </c>
      <c r="F253" s="7" t="s">
        <v>2780</v>
      </c>
      <c r="G253" s="7" t="s">
        <v>2781</v>
      </c>
      <c r="H253" s="7" t="s">
        <v>2782</v>
      </c>
      <c r="I253" s="7" t="s">
        <v>1563</v>
      </c>
      <c r="J253" s="7">
        <v>4280</v>
      </c>
      <c r="K253" s="7">
        <v>23.389</v>
      </c>
      <c r="L253" s="7"/>
      <c r="M253" s="7">
        <v>23.389</v>
      </c>
      <c r="N253" s="7"/>
    </row>
    <row r="254" spans="1:14" s="100" customFormat="1" ht="35.25" customHeight="1">
      <c r="A254" s="7">
        <v>28</v>
      </c>
      <c r="B254" s="7" t="s">
        <v>2487</v>
      </c>
      <c r="C254" s="7" t="s">
        <v>2048</v>
      </c>
      <c r="D254" s="7" t="s">
        <v>212</v>
      </c>
      <c r="E254" s="7" t="s">
        <v>327</v>
      </c>
      <c r="F254" s="7" t="s">
        <v>1385</v>
      </c>
      <c r="G254" s="7" t="s">
        <v>1398</v>
      </c>
      <c r="H254" s="7" t="s">
        <v>2539</v>
      </c>
      <c r="I254" s="7" t="s">
        <v>2540</v>
      </c>
      <c r="J254" s="7">
        <v>60</v>
      </c>
      <c r="K254" s="7">
        <v>2.75</v>
      </c>
      <c r="L254" s="7"/>
      <c r="M254" s="7">
        <v>2.75</v>
      </c>
      <c r="N254" s="7"/>
    </row>
    <row r="255" spans="1:14" s="100" customFormat="1" ht="39.75" customHeight="1">
      <c r="A255" s="7">
        <v>29</v>
      </c>
      <c r="B255" s="7" t="s">
        <v>2487</v>
      </c>
      <c r="C255" s="7" t="s">
        <v>1564</v>
      </c>
      <c r="D255" s="7" t="s">
        <v>213</v>
      </c>
      <c r="E255" s="7" t="s">
        <v>327</v>
      </c>
      <c r="F255" s="7" t="s">
        <v>1385</v>
      </c>
      <c r="G255" s="7" t="s">
        <v>1398</v>
      </c>
      <c r="H255" s="7" t="s">
        <v>2539</v>
      </c>
      <c r="I255" s="7" t="s">
        <v>2540</v>
      </c>
      <c r="J255" s="7">
        <v>28</v>
      </c>
      <c r="K255" s="7">
        <v>2.7</v>
      </c>
      <c r="L255" s="7"/>
      <c r="M255" s="7">
        <v>2.7</v>
      </c>
      <c r="N255" s="7"/>
    </row>
    <row r="256" spans="1:14" s="100" customFormat="1" ht="38.25" customHeight="1">
      <c r="A256" s="7">
        <v>30</v>
      </c>
      <c r="B256" s="7" t="s">
        <v>2487</v>
      </c>
      <c r="C256" s="7" t="s">
        <v>2049</v>
      </c>
      <c r="D256" s="7" t="s">
        <v>214</v>
      </c>
      <c r="E256" s="7" t="s">
        <v>327</v>
      </c>
      <c r="F256" s="7" t="s">
        <v>2494</v>
      </c>
      <c r="G256" s="7" t="s">
        <v>1398</v>
      </c>
      <c r="H256" s="7" t="s">
        <v>2539</v>
      </c>
      <c r="I256" s="7" t="s">
        <v>2540</v>
      </c>
      <c r="J256" s="7">
        <v>116</v>
      </c>
      <c r="K256" s="7">
        <v>4.91</v>
      </c>
      <c r="L256" s="7"/>
      <c r="M256" s="7">
        <v>4.91</v>
      </c>
      <c r="N256" s="7"/>
    </row>
    <row r="257" spans="1:14" s="100" customFormat="1" ht="42.75" customHeight="1">
      <c r="A257" s="7">
        <v>31</v>
      </c>
      <c r="B257" s="7" t="s">
        <v>2487</v>
      </c>
      <c r="C257" s="7" t="s">
        <v>2050</v>
      </c>
      <c r="D257" s="7" t="s">
        <v>215</v>
      </c>
      <c r="E257" s="7" t="s">
        <v>327</v>
      </c>
      <c r="F257" s="7" t="s">
        <v>2495</v>
      </c>
      <c r="G257" s="7" t="s">
        <v>1398</v>
      </c>
      <c r="H257" s="7" t="s">
        <v>2539</v>
      </c>
      <c r="I257" s="7" t="s">
        <v>2540</v>
      </c>
      <c r="J257" s="7">
        <v>25</v>
      </c>
      <c r="K257" s="7">
        <v>2.76</v>
      </c>
      <c r="L257" s="7"/>
      <c r="M257" s="7">
        <v>2.76</v>
      </c>
      <c r="N257" s="7"/>
    </row>
    <row r="258" spans="1:14" s="100" customFormat="1" ht="42" customHeight="1">
      <c r="A258" s="7">
        <v>32</v>
      </c>
      <c r="B258" s="7" t="s">
        <v>2487</v>
      </c>
      <c r="C258" s="7" t="s">
        <v>1565</v>
      </c>
      <c r="D258" s="7" t="s">
        <v>216</v>
      </c>
      <c r="E258" s="7" t="s">
        <v>327</v>
      </c>
      <c r="F258" s="7" t="s">
        <v>2495</v>
      </c>
      <c r="G258" s="7" t="s">
        <v>1398</v>
      </c>
      <c r="H258" s="7" t="s">
        <v>2539</v>
      </c>
      <c r="I258" s="7" t="s">
        <v>2540</v>
      </c>
      <c r="J258" s="7">
        <v>81</v>
      </c>
      <c r="K258" s="7">
        <v>3.2</v>
      </c>
      <c r="L258" s="7"/>
      <c r="M258" s="7">
        <v>3.2</v>
      </c>
      <c r="N258" s="7"/>
    </row>
    <row r="259" spans="1:14" s="100" customFormat="1" ht="27" customHeight="1">
      <c r="A259" s="7">
        <v>33</v>
      </c>
      <c r="B259" s="7" t="s">
        <v>2487</v>
      </c>
      <c r="C259" s="7" t="s">
        <v>2051</v>
      </c>
      <c r="D259" s="7" t="s">
        <v>217</v>
      </c>
      <c r="E259" s="7" t="s">
        <v>327</v>
      </c>
      <c r="F259" s="7" t="s">
        <v>2496</v>
      </c>
      <c r="G259" s="7" t="s">
        <v>1398</v>
      </c>
      <c r="H259" s="7" t="s">
        <v>2539</v>
      </c>
      <c r="I259" s="7" t="s">
        <v>2540</v>
      </c>
      <c r="J259" s="7">
        <v>21</v>
      </c>
      <c r="K259" s="7">
        <v>2.61</v>
      </c>
      <c r="L259" s="7"/>
      <c r="M259" s="7">
        <v>2.61</v>
      </c>
      <c r="N259" s="7"/>
    </row>
    <row r="260" spans="1:14" s="100" customFormat="1" ht="39" customHeight="1">
      <c r="A260" s="7">
        <v>34</v>
      </c>
      <c r="B260" s="7" t="s">
        <v>2487</v>
      </c>
      <c r="C260" s="7" t="s">
        <v>2052</v>
      </c>
      <c r="D260" s="7" t="s">
        <v>218</v>
      </c>
      <c r="E260" s="7" t="s">
        <v>327</v>
      </c>
      <c r="F260" s="7" t="s">
        <v>2497</v>
      </c>
      <c r="G260" s="7" t="s">
        <v>1398</v>
      </c>
      <c r="H260" s="7" t="s">
        <v>2539</v>
      </c>
      <c r="I260" s="7" t="s">
        <v>2540</v>
      </c>
      <c r="J260" s="7">
        <v>27</v>
      </c>
      <c r="K260" s="7">
        <v>2.9</v>
      </c>
      <c r="L260" s="7"/>
      <c r="M260" s="7">
        <v>2.9</v>
      </c>
      <c r="N260" s="7"/>
    </row>
    <row r="261" spans="1:14" s="100" customFormat="1" ht="30.75" customHeight="1">
      <c r="A261" s="7">
        <v>35</v>
      </c>
      <c r="B261" s="7" t="s">
        <v>2487</v>
      </c>
      <c r="C261" s="7" t="s">
        <v>2053</v>
      </c>
      <c r="D261" s="7" t="s">
        <v>219</v>
      </c>
      <c r="E261" s="7" t="s">
        <v>327</v>
      </c>
      <c r="F261" s="7" t="s">
        <v>2498</v>
      </c>
      <c r="G261" s="7" t="s">
        <v>1398</v>
      </c>
      <c r="H261" s="7" t="s">
        <v>2539</v>
      </c>
      <c r="I261" s="7" t="s">
        <v>2540</v>
      </c>
      <c r="J261" s="7">
        <v>25</v>
      </c>
      <c r="K261" s="7">
        <v>2.7</v>
      </c>
      <c r="L261" s="7"/>
      <c r="M261" s="7">
        <v>2.7</v>
      </c>
      <c r="N261" s="7"/>
    </row>
    <row r="262" spans="1:14" s="100" customFormat="1" ht="31.5" customHeight="1">
      <c r="A262" s="7">
        <v>36</v>
      </c>
      <c r="B262" s="7" t="s">
        <v>2487</v>
      </c>
      <c r="C262" s="7" t="s">
        <v>2054</v>
      </c>
      <c r="D262" s="7" t="s">
        <v>220</v>
      </c>
      <c r="E262" s="7" t="s">
        <v>327</v>
      </c>
      <c r="F262" s="7" t="s">
        <v>875</v>
      </c>
      <c r="G262" s="7" t="s">
        <v>1398</v>
      </c>
      <c r="H262" s="7" t="s">
        <v>2539</v>
      </c>
      <c r="I262" s="7" t="s">
        <v>2540</v>
      </c>
      <c r="J262" s="7">
        <v>137.5</v>
      </c>
      <c r="K262" s="7">
        <v>4.7</v>
      </c>
      <c r="L262" s="7"/>
      <c r="M262" s="7">
        <v>4.7</v>
      </c>
      <c r="N262" s="7"/>
    </row>
    <row r="263" spans="1:14" s="100" customFormat="1" ht="27" customHeight="1">
      <c r="A263" s="7">
        <v>37</v>
      </c>
      <c r="B263" s="7" t="s">
        <v>2487</v>
      </c>
      <c r="C263" s="7" t="s">
        <v>2055</v>
      </c>
      <c r="D263" s="7" t="s">
        <v>720</v>
      </c>
      <c r="E263" s="7" t="s">
        <v>327</v>
      </c>
      <c r="F263" s="7" t="s">
        <v>2499</v>
      </c>
      <c r="G263" s="7" t="s">
        <v>1398</v>
      </c>
      <c r="H263" s="7" t="s">
        <v>2539</v>
      </c>
      <c r="I263" s="7" t="s">
        <v>2540</v>
      </c>
      <c r="J263" s="7">
        <v>38</v>
      </c>
      <c r="K263" s="7">
        <v>2.59</v>
      </c>
      <c r="L263" s="7"/>
      <c r="M263" s="7">
        <v>2.59</v>
      </c>
      <c r="N263" s="7"/>
    </row>
    <row r="264" spans="1:14" s="100" customFormat="1" ht="27" customHeight="1">
      <c r="A264" s="7">
        <v>38</v>
      </c>
      <c r="B264" s="7" t="s">
        <v>2487</v>
      </c>
      <c r="C264" s="7" t="s">
        <v>2056</v>
      </c>
      <c r="D264" s="7" t="s">
        <v>23</v>
      </c>
      <c r="E264" s="7" t="s">
        <v>191</v>
      </c>
      <c r="F264" s="7" t="s">
        <v>1385</v>
      </c>
      <c r="G264" s="7" t="s">
        <v>1398</v>
      </c>
      <c r="H264" s="7" t="s">
        <v>2539</v>
      </c>
      <c r="I264" s="7" t="s">
        <v>2540</v>
      </c>
      <c r="J264" s="7">
        <v>22</v>
      </c>
      <c r="K264" s="7">
        <v>2.6</v>
      </c>
      <c r="L264" s="7"/>
      <c r="M264" s="7">
        <v>2.6</v>
      </c>
      <c r="N264" s="7"/>
    </row>
    <row r="265" spans="1:14" s="100" customFormat="1" ht="30.75" customHeight="1">
      <c r="A265" s="7">
        <v>39</v>
      </c>
      <c r="B265" s="7" t="s">
        <v>2487</v>
      </c>
      <c r="C265" s="7" t="s">
        <v>2057</v>
      </c>
      <c r="D265" s="7" t="s">
        <v>221</v>
      </c>
      <c r="E265" s="7" t="s">
        <v>327</v>
      </c>
      <c r="F265" s="7" t="s">
        <v>2500</v>
      </c>
      <c r="G265" s="7" t="s">
        <v>1398</v>
      </c>
      <c r="H265" s="7" t="s">
        <v>2539</v>
      </c>
      <c r="I265" s="7" t="s">
        <v>2540</v>
      </c>
      <c r="J265" s="7">
        <v>28</v>
      </c>
      <c r="K265" s="7">
        <v>3</v>
      </c>
      <c r="L265" s="7"/>
      <c r="M265" s="7">
        <v>3</v>
      </c>
      <c r="N265" s="7"/>
    </row>
    <row r="266" spans="1:14" s="100" customFormat="1" ht="27" customHeight="1">
      <c r="A266" s="7">
        <v>40</v>
      </c>
      <c r="B266" s="7" t="s">
        <v>2487</v>
      </c>
      <c r="C266" s="7" t="s">
        <v>2058</v>
      </c>
      <c r="D266" s="7" t="s">
        <v>222</v>
      </c>
      <c r="E266" s="7" t="s">
        <v>327</v>
      </c>
      <c r="F266" s="7" t="s">
        <v>2494</v>
      </c>
      <c r="G266" s="7" t="s">
        <v>1398</v>
      </c>
      <c r="H266" s="7" t="s">
        <v>2539</v>
      </c>
      <c r="I266" s="7" t="s">
        <v>2540</v>
      </c>
      <c r="J266" s="7">
        <v>92</v>
      </c>
      <c r="K266" s="7">
        <v>3.05</v>
      </c>
      <c r="L266" s="7"/>
      <c r="M266" s="7">
        <v>3.05</v>
      </c>
      <c r="N266" s="7"/>
    </row>
    <row r="267" spans="1:14" s="100" customFormat="1" ht="33" customHeight="1">
      <c r="A267" s="7">
        <v>41</v>
      </c>
      <c r="B267" s="7" t="s">
        <v>2487</v>
      </c>
      <c r="C267" s="7" t="s">
        <v>2059</v>
      </c>
      <c r="D267" s="7" t="s">
        <v>223</v>
      </c>
      <c r="E267" s="7" t="s">
        <v>327</v>
      </c>
      <c r="F267" s="7" t="s">
        <v>2494</v>
      </c>
      <c r="G267" s="7" t="s">
        <v>1398</v>
      </c>
      <c r="H267" s="7" t="s">
        <v>2539</v>
      </c>
      <c r="I267" s="7" t="s">
        <v>2540</v>
      </c>
      <c r="J267" s="7">
        <v>22</v>
      </c>
      <c r="K267" s="7">
        <v>2.9</v>
      </c>
      <c r="L267" s="7"/>
      <c r="M267" s="7">
        <v>2.9</v>
      </c>
      <c r="N267" s="7"/>
    </row>
    <row r="268" spans="1:14" s="100" customFormat="1" ht="29.25" customHeight="1">
      <c r="A268" s="7">
        <v>42</v>
      </c>
      <c r="B268" s="7" t="s">
        <v>2487</v>
      </c>
      <c r="C268" s="7" t="s">
        <v>2060</v>
      </c>
      <c r="D268" s="7" t="s">
        <v>1431</v>
      </c>
      <c r="E268" s="7" t="s">
        <v>327</v>
      </c>
      <c r="F268" s="7" t="s">
        <v>2495</v>
      </c>
      <c r="G268" s="7" t="s">
        <v>1398</v>
      </c>
      <c r="H268" s="7" t="s">
        <v>2539</v>
      </c>
      <c r="I268" s="7" t="s">
        <v>2540</v>
      </c>
      <c r="J268" s="7">
        <v>20</v>
      </c>
      <c r="K268" s="7">
        <v>2.72</v>
      </c>
      <c r="L268" s="7"/>
      <c r="M268" s="7">
        <v>2.72</v>
      </c>
      <c r="N268" s="7"/>
    </row>
    <row r="269" spans="1:14" s="100" customFormat="1" ht="32.25" customHeight="1">
      <c r="A269" s="7">
        <v>43</v>
      </c>
      <c r="B269" s="7" t="s">
        <v>2487</v>
      </c>
      <c r="C269" s="7" t="s">
        <v>845</v>
      </c>
      <c r="D269" s="7" t="s">
        <v>224</v>
      </c>
      <c r="E269" s="7" t="s">
        <v>327</v>
      </c>
      <c r="F269" s="7" t="s">
        <v>2501</v>
      </c>
      <c r="G269" s="7" t="s">
        <v>1398</v>
      </c>
      <c r="H269" s="7" t="s">
        <v>2539</v>
      </c>
      <c r="I269" s="7" t="s">
        <v>2540</v>
      </c>
      <c r="J269" s="7">
        <v>274</v>
      </c>
      <c r="K269" s="7">
        <v>4.8</v>
      </c>
      <c r="L269" s="7"/>
      <c r="M269" s="7">
        <v>4.8</v>
      </c>
      <c r="N269" s="7"/>
    </row>
    <row r="270" spans="1:14" s="100" customFormat="1" ht="30" customHeight="1">
      <c r="A270" s="7">
        <v>44</v>
      </c>
      <c r="B270" s="7" t="s">
        <v>2487</v>
      </c>
      <c r="C270" s="7" t="s">
        <v>846</v>
      </c>
      <c r="D270" s="7" t="s">
        <v>225</v>
      </c>
      <c r="E270" s="7" t="s">
        <v>327</v>
      </c>
      <c r="F270" s="7" t="s">
        <v>2495</v>
      </c>
      <c r="G270" s="7" t="s">
        <v>1398</v>
      </c>
      <c r="H270" s="7" t="s">
        <v>2539</v>
      </c>
      <c r="I270" s="7" t="s">
        <v>2540</v>
      </c>
      <c r="J270" s="7">
        <v>21</v>
      </c>
      <c r="K270" s="7">
        <v>2.8</v>
      </c>
      <c r="L270" s="7"/>
      <c r="M270" s="7">
        <v>2.8</v>
      </c>
      <c r="N270" s="7"/>
    </row>
    <row r="271" spans="1:14" s="100" customFormat="1" ht="27" customHeight="1">
      <c r="A271" s="7">
        <v>45</v>
      </c>
      <c r="B271" s="7" t="s">
        <v>2487</v>
      </c>
      <c r="C271" s="7" t="s">
        <v>2081</v>
      </c>
      <c r="D271" s="7" t="s">
        <v>1282</v>
      </c>
      <c r="E271" s="7" t="s">
        <v>327</v>
      </c>
      <c r="F271" s="7" t="s">
        <v>2502</v>
      </c>
      <c r="G271" s="7" t="s">
        <v>1398</v>
      </c>
      <c r="H271" s="7" t="s">
        <v>2539</v>
      </c>
      <c r="I271" s="7" t="s">
        <v>2540</v>
      </c>
      <c r="J271" s="7">
        <v>20</v>
      </c>
      <c r="K271" s="7">
        <v>2.66</v>
      </c>
      <c r="L271" s="7"/>
      <c r="M271" s="7">
        <v>2.66</v>
      </c>
      <c r="N271" s="7"/>
    </row>
    <row r="272" spans="1:14" s="100" customFormat="1" ht="27" customHeight="1">
      <c r="A272" s="7">
        <v>46</v>
      </c>
      <c r="B272" s="7" t="s">
        <v>2487</v>
      </c>
      <c r="C272" s="7" t="s">
        <v>2082</v>
      </c>
      <c r="D272" s="7" t="s">
        <v>1281</v>
      </c>
      <c r="E272" s="7" t="s">
        <v>327</v>
      </c>
      <c r="F272" s="7" t="s">
        <v>2503</v>
      </c>
      <c r="G272" s="7" t="s">
        <v>1398</v>
      </c>
      <c r="H272" s="7" t="s">
        <v>2539</v>
      </c>
      <c r="I272" s="7" t="s">
        <v>2540</v>
      </c>
      <c r="J272" s="7">
        <v>28</v>
      </c>
      <c r="K272" s="7">
        <v>2.76</v>
      </c>
      <c r="L272" s="7"/>
      <c r="M272" s="7">
        <v>2.76</v>
      </c>
      <c r="N272" s="7"/>
    </row>
    <row r="273" spans="1:14" s="100" customFormat="1" ht="27" customHeight="1">
      <c r="A273" s="214" t="s">
        <v>1566</v>
      </c>
      <c r="B273" s="215"/>
      <c r="C273" s="215"/>
      <c r="D273" s="216"/>
      <c r="E273" s="7"/>
      <c r="F273" s="7"/>
      <c r="G273" s="7"/>
      <c r="H273" s="7"/>
      <c r="I273" s="7"/>
      <c r="J273" s="7">
        <f>J274+J275</f>
        <v>3340</v>
      </c>
      <c r="K273" s="7">
        <f>K274+K275</f>
        <v>110</v>
      </c>
      <c r="L273" s="7"/>
      <c r="M273" s="7">
        <f>M274+M275</f>
        <v>110</v>
      </c>
      <c r="N273" s="7"/>
    </row>
    <row r="274" spans="1:14" s="100" customFormat="1" ht="24">
      <c r="A274" s="7">
        <v>1</v>
      </c>
      <c r="B274" s="7" t="s">
        <v>2486</v>
      </c>
      <c r="C274" s="7" t="s">
        <v>1567</v>
      </c>
      <c r="D274" s="7" t="s">
        <v>203</v>
      </c>
      <c r="E274" s="7" t="s">
        <v>327</v>
      </c>
      <c r="F274" s="7" t="s">
        <v>2504</v>
      </c>
      <c r="G274" s="7" t="s">
        <v>2784</v>
      </c>
      <c r="H274" s="7" t="s">
        <v>2785</v>
      </c>
      <c r="I274" s="7" t="s">
        <v>2786</v>
      </c>
      <c r="J274" s="7">
        <v>1900</v>
      </c>
      <c r="K274" s="7">
        <v>40</v>
      </c>
      <c r="L274" s="7"/>
      <c r="M274" s="7">
        <v>40</v>
      </c>
      <c r="N274" s="7"/>
    </row>
    <row r="275" spans="1:14" s="89" customFormat="1" ht="40.5" customHeight="1">
      <c r="A275" s="7">
        <v>2</v>
      </c>
      <c r="B275" s="7" t="s">
        <v>2486</v>
      </c>
      <c r="C275" s="7" t="s">
        <v>2083</v>
      </c>
      <c r="D275" s="7" t="s">
        <v>345</v>
      </c>
      <c r="E275" s="7" t="s">
        <v>2665</v>
      </c>
      <c r="F275" s="7" t="s">
        <v>2505</v>
      </c>
      <c r="G275" s="7" t="s">
        <v>486</v>
      </c>
      <c r="H275" s="7" t="s">
        <v>2047</v>
      </c>
      <c r="I275" s="7" t="s">
        <v>2084</v>
      </c>
      <c r="J275" s="7">
        <v>1440</v>
      </c>
      <c r="K275" s="7">
        <v>70</v>
      </c>
      <c r="L275" s="7"/>
      <c r="M275" s="7">
        <v>70</v>
      </c>
      <c r="N275" s="7"/>
    </row>
    <row r="276" spans="1:14" s="89" customFormat="1" ht="30.75" customHeight="1">
      <c r="A276" s="214" t="s">
        <v>2787</v>
      </c>
      <c r="B276" s="215"/>
      <c r="C276" s="215"/>
      <c r="D276" s="216"/>
      <c r="E276" s="7"/>
      <c r="F276" s="7"/>
      <c r="G276" s="7"/>
      <c r="H276" s="7"/>
      <c r="I276" s="7"/>
      <c r="J276" s="7">
        <f>J277+J278</f>
        <v>2665</v>
      </c>
      <c r="K276" s="7">
        <f>K277+K278</f>
        <v>42.6</v>
      </c>
      <c r="L276" s="7"/>
      <c r="M276" s="7">
        <f>M277+M278</f>
        <v>42.6</v>
      </c>
      <c r="N276" s="7"/>
    </row>
    <row r="277" spans="1:14" s="100" customFormat="1" ht="33.75" customHeight="1">
      <c r="A277" s="7">
        <v>1</v>
      </c>
      <c r="B277" s="7" t="s">
        <v>2045</v>
      </c>
      <c r="C277" s="7" t="s">
        <v>2788</v>
      </c>
      <c r="D277" s="7" t="s">
        <v>2789</v>
      </c>
      <c r="E277" s="7" t="s">
        <v>743</v>
      </c>
      <c r="F277" s="7" t="s">
        <v>1400</v>
      </c>
      <c r="G277" s="7" t="s">
        <v>486</v>
      </c>
      <c r="H277" s="7" t="s">
        <v>825</v>
      </c>
      <c r="I277" s="7" t="s">
        <v>2085</v>
      </c>
      <c r="J277" s="7">
        <v>2213</v>
      </c>
      <c r="K277" s="7">
        <v>20</v>
      </c>
      <c r="L277" s="7"/>
      <c r="M277" s="7">
        <v>20</v>
      </c>
      <c r="N277" s="7"/>
    </row>
    <row r="278" spans="1:14" s="100" customFormat="1" ht="33.75" customHeight="1">
      <c r="A278" s="7">
        <v>2</v>
      </c>
      <c r="B278" s="7" t="s">
        <v>824</v>
      </c>
      <c r="C278" s="7" t="s">
        <v>2633</v>
      </c>
      <c r="D278" s="7" t="s">
        <v>3115</v>
      </c>
      <c r="E278" s="7" t="s">
        <v>743</v>
      </c>
      <c r="F278" s="7" t="s">
        <v>2044</v>
      </c>
      <c r="G278" s="7" t="s">
        <v>486</v>
      </c>
      <c r="H278" s="7" t="s">
        <v>825</v>
      </c>
      <c r="I278" s="7" t="s">
        <v>2085</v>
      </c>
      <c r="J278" s="7">
        <v>452</v>
      </c>
      <c r="K278" s="7">
        <v>22.6</v>
      </c>
      <c r="L278" s="7"/>
      <c r="M278" s="7">
        <v>22.6</v>
      </c>
      <c r="N278" s="7"/>
    </row>
  </sheetData>
  <sheetProtection/>
  <mergeCells count="9">
    <mergeCell ref="A159:D159"/>
    <mergeCell ref="A226:C226"/>
    <mergeCell ref="A273:D273"/>
    <mergeCell ref="A276:D276"/>
    <mergeCell ref="A129:D129"/>
    <mergeCell ref="A1:N1"/>
    <mergeCell ref="A3:C3"/>
    <mergeCell ref="A4:C4"/>
    <mergeCell ref="A128:D128"/>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xl/worksheets/sheet9.xml><?xml version="1.0" encoding="utf-8"?>
<worksheet xmlns="http://schemas.openxmlformats.org/spreadsheetml/2006/main" xmlns:r="http://schemas.openxmlformats.org/officeDocument/2006/relationships">
  <dimension ref="A1:N14"/>
  <sheetViews>
    <sheetView zoomScalePageLayoutView="0" workbookViewId="0" topLeftCell="A1">
      <pane xSplit="4" ySplit="2" topLeftCell="F3" activePane="bottomRight" state="frozen"/>
      <selection pane="topLeft" activeCell="F96" sqref="F96"/>
      <selection pane="topRight" activeCell="F96" sqref="F96"/>
      <selection pane="bottomLeft" activeCell="F96" sqref="F96"/>
      <selection pane="bottomRight" activeCell="G11" sqref="G11"/>
    </sheetView>
  </sheetViews>
  <sheetFormatPr defaultColWidth="9.00390625" defaultRowHeight="14.25"/>
  <cols>
    <col min="1" max="1" width="3.875" style="0" customWidth="1"/>
    <col min="2" max="2" width="6.125" style="0" customWidth="1"/>
    <col min="3" max="3" width="12.00390625" style="0" customWidth="1"/>
    <col min="4" max="4" width="8.25390625" style="0" customWidth="1"/>
    <col min="6" max="6" width="6.75390625" style="0" customWidth="1"/>
    <col min="7" max="7" width="5.75390625" style="0" customWidth="1"/>
    <col min="8" max="8" width="9.25390625" style="0" customWidth="1"/>
    <col min="9" max="9" width="23.00390625" style="0" customWidth="1"/>
    <col min="10" max="10" width="7.50390625" style="0" customWidth="1"/>
    <col min="11" max="11" width="7.75390625" style="0" customWidth="1"/>
    <col min="12" max="12" width="7.875" style="0" customWidth="1"/>
    <col min="13" max="13" width="8.25390625" style="0" customWidth="1"/>
    <col min="14" max="14" width="5.25390625" style="0" customWidth="1"/>
  </cols>
  <sheetData>
    <row r="1" spans="1:14" ht="43.5" customHeight="1">
      <c r="A1" s="206" t="s">
        <v>2061</v>
      </c>
      <c r="B1" s="206"/>
      <c r="C1" s="206"/>
      <c r="D1" s="206"/>
      <c r="E1" s="206"/>
      <c r="F1" s="206"/>
      <c r="G1" s="206"/>
      <c r="H1" s="206"/>
      <c r="I1" s="206"/>
      <c r="J1" s="206"/>
      <c r="K1" s="206"/>
      <c r="L1" s="206"/>
      <c r="M1" s="206"/>
      <c r="N1" s="206"/>
    </row>
    <row r="2" spans="1:14" ht="49.5" customHeight="1">
      <c r="A2" s="2" t="s">
        <v>1907</v>
      </c>
      <c r="B2" s="2" t="s">
        <v>713</v>
      </c>
      <c r="C2" s="2" t="s">
        <v>1916</v>
      </c>
      <c r="D2" s="2" t="s">
        <v>2506</v>
      </c>
      <c r="E2" s="2" t="s">
        <v>2507</v>
      </c>
      <c r="F2" s="2" t="s">
        <v>2508</v>
      </c>
      <c r="G2" s="2" t="s">
        <v>2509</v>
      </c>
      <c r="H2" s="2" t="s">
        <v>2510</v>
      </c>
      <c r="I2" s="2" t="s">
        <v>2511</v>
      </c>
      <c r="J2" s="2" t="s">
        <v>2071</v>
      </c>
      <c r="K2" s="2" t="s">
        <v>2512</v>
      </c>
      <c r="L2" s="2" t="s">
        <v>707</v>
      </c>
      <c r="M2" s="2" t="s">
        <v>1914</v>
      </c>
      <c r="N2" s="2" t="s">
        <v>1915</v>
      </c>
    </row>
    <row r="3" spans="1:14" s="29" customFormat="1" ht="23.25" customHeight="1">
      <c r="A3" s="203" t="s">
        <v>175</v>
      </c>
      <c r="B3" s="204"/>
      <c r="C3" s="204"/>
      <c r="D3" s="205"/>
      <c r="E3" s="23"/>
      <c r="F3" s="23"/>
      <c r="G3" s="23"/>
      <c r="H3" s="23"/>
      <c r="I3" s="23"/>
      <c r="J3" s="23">
        <f>SUM(J4,J7)</f>
        <v>6095</v>
      </c>
      <c r="K3" s="23">
        <f>SUM(K4,K7)</f>
        <v>203.6</v>
      </c>
      <c r="L3" s="23"/>
      <c r="M3" s="23">
        <f>SUM(M4,M7)</f>
        <v>142.8</v>
      </c>
      <c r="N3" s="156"/>
    </row>
    <row r="4" spans="1:14" s="29" customFormat="1" ht="22.5" customHeight="1">
      <c r="A4" s="203" t="s">
        <v>2062</v>
      </c>
      <c r="B4" s="204"/>
      <c r="C4" s="204"/>
      <c r="D4" s="205"/>
      <c r="E4" s="23"/>
      <c r="F4" s="23"/>
      <c r="G4" s="23"/>
      <c r="H4" s="23"/>
      <c r="I4" s="23"/>
      <c r="J4" s="23">
        <f>SUM(J5:J6)</f>
        <v>1291</v>
      </c>
      <c r="K4" s="23">
        <f>SUM(K5:K6)</f>
        <v>80</v>
      </c>
      <c r="L4" s="23"/>
      <c r="M4" s="23">
        <f>SUM(M5:M6)</f>
        <v>65.2</v>
      </c>
      <c r="N4" s="156"/>
    </row>
    <row r="5" spans="1:14" s="37" customFormat="1" ht="78" customHeight="1">
      <c r="A5" s="7">
        <v>1</v>
      </c>
      <c r="B5" s="7" t="s">
        <v>1150</v>
      </c>
      <c r="C5" s="7" t="s">
        <v>1151</v>
      </c>
      <c r="D5" s="7" t="s">
        <v>748</v>
      </c>
      <c r="E5" s="7" t="s">
        <v>743</v>
      </c>
      <c r="F5" s="7" t="s">
        <v>907</v>
      </c>
      <c r="G5" s="7" t="s">
        <v>749</v>
      </c>
      <c r="H5" s="7" t="s">
        <v>750</v>
      </c>
      <c r="I5" s="7" t="s">
        <v>1152</v>
      </c>
      <c r="J5" s="7">
        <v>957</v>
      </c>
      <c r="K5" s="7">
        <v>74</v>
      </c>
      <c r="L5" s="7"/>
      <c r="M5" s="7">
        <v>59.2</v>
      </c>
      <c r="N5" s="7"/>
    </row>
    <row r="6" spans="1:14" s="37" customFormat="1" ht="51.75" customHeight="1">
      <c r="A6" s="7">
        <v>2</v>
      </c>
      <c r="B6" s="7" t="s">
        <v>1150</v>
      </c>
      <c r="C6" s="7" t="s">
        <v>2063</v>
      </c>
      <c r="D6" s="7" t="s">
        <v>2065</v>
      </c>
      <c r="E6" s="7" t="s">
        <v>2066</v>
      </c>
      <c r="F6" s="7" t="s">
        <v>2067</v>
      </c>
      <c r="G6" s="7" t="s">
        <v>2064</v>
      </c>
      <c r="H6" s="7" t="s">
        <v>2599</v>
      </c>
      <c r="I6" s="7" t="s">
        <v>2073</v>
      </c>
      <c r="J6" s="7">
        <v>334</v>
      </c>
      <c r="K6" s="7">
        <v>6</v>
      </c>
      <c r="L6" s="7"/>
      <c r="M6" s="7">
        <v>6</v>
      </c>
      <c r="N6" s="7"/>
    </row>
    <row r="7" spans="1:14" s="127" customFormat="1" ht="21.75" customHeight="1">
      <c r="A7" s="195" t="s">
        <v>2075</v>
      </c>
      <c r="B7" s="196"/>
      <c r="C7" s="196"/>
      <c r="D7" s="197"/>
      <c r="E7" s="109"/>
      <c r="F7" s="109"/>
      <c r="G7" s="109"/>
      <c r="H7" s="109"/>
      <c r="I7" s="109"/>
      <c r="J7" s="109">
        <f>SUM(J8:J14)</f>
        <v>4804</v>
      </c>
      <c r="K7" s="143">
        <f>SUM(K8:K14)</f>
        <v>123.6</v>
      </c>
      <c r="L7" s="109"/>
      <c r="M7" s="143">
        <f>SUM(M8:M14)</f>
        <v>77.6</v>
      </c>
      <c r="N7" s="109"/>
    </row>
    <row r="8" spans="1:14" s="37" customFormat="1" ht="31.5" customHeight="1">
      <c r="A8" s="7">
        <v>1</v>
      </c>
      <c r="B8" s="7" t="s">
        <v>1150</v>
      </c>
      <c r="C8" s="7" t="s">
        <v>1153</v>
      </c>
      <c r="D8" s="7" t="s">
        <v>742</v>
      </c>
      <c r="E8" s="7" t="s">
        <v>743</v>
      </c>
      <c r="F8" s="7" t="s">
        <v>289</v>
      </c>
      <c r="G8" s="7" t="s">
        <v>469</v>
      </c>
      <c r="H8" s="7" t="s">
        <v>2069</v>
      </c>
      <c r="I8" s="7" t="s">
        <v>1154</v>
      </c>
      <c r="J8" s="7">
        <v>570</v>
      </c>
      <c r="K8" s="83">
        <v>20</v>
      </c>
      <c r="L8" s="83"/>
      <c r="M8" s="83">
        <v>12</v>
      </c>
      <c r="N8" s="7"/>
    </row>
    <row r="9" spans="1:14" s="37" customFormat="1" ht="30.75" customHeight="1">
      <c r="A9" s="7">
        <v>2</v>
      </c>
      <c r="B9" s="7" t="s">
        <v>1150</v>
      </c>
      <c r="C9" s="7" t="s">
        <v>1155</v>
      </c>
      <c r="D9" s="7" t="s">
        <v>1156</v>
      </c>
      <c r="E9" s="7" t="s">
        <v>743</v>
      </c>
      <c r="F9" s="7" t="s">
        <v>2034</v>
      </c>
      <c r="G9" s="7" t="s">
        <v>744</v>
      </c>
      <c r="H9" s="7" t="s">
        <v>377</v>
      </c>
      <c r="I9" s="7" t="s">
        <v>1157</v>
      </c>
      <c r="J9" s="7">
        <v>900</v>
      </c>
      <c r="K9" s="7">
        <v>20</v>
      </c>
      <c r="L9" s="7"/>
      <c r="M9" s="7">
        <v>12</v>
      </c>
      <c r="N9" s="7"/>
    </row>
    <row r="10" spans="1:14" s="37" customFormat="1" ht="31.5" customHeight="1">
      <c r="A10" s="7">
        <v>3</v>
      </c>
      <c r="B10" s="7" t="s">
        <v>1150</v>
      </c>
      <c r="C10" s="7" t="s">
        <v>1158</v>
      </c>
      <c r="D10" s="7" t="s">
        <v>1156</v>
      </c>
      <c r="E10" s="7" t="s">
        <v>743</v>
      </c>
      <c r="F10" s="7" t="s">
        <v>2034</v>
      </c>
      <c r="G10" s="7" t="s">
        <v>744</v>
      </c>
      <c r="H10" s="7" t="s">
        <v>377</v>
      </c>
      <c r="I10" s="7" t="s">
        <v>1157</v>
      </c>
      <c r="J10" s="7">
        <v>900</v>
      </c>
      <c r="K10" s="7">
        <v>10</v>
      </c>
      <c r="L10" s="7"/>
      <c r="M10" s="7">
        <v>6</v>
      </c>
      <c r="N10" s="7"/>
    </row>
    <row r="11" spans="1:14" s="37" customFormat="1" ht="55.5" customHeight="1">
      <c r="A11" s="7">
        <v>4</v>
      </c>
      <c r="B11" s="7" t="s">
        <v>1150</v>
      </c>
      <c r="C11" s="7" t="s">
        <v>1159</v>
      </c>
      <c r="D11" s="7" t="s">
        <v>272</v>
      </c>
      <c r="E11" s="7" t="s">
        <v>743</v>
      </c>
      <c r="F11" s="7" t="s">
        <v>907</v>
      </c>
      <c r="G11" s="7" t="s">
        <v>486</v>
      </c>
      <c r="H11" s="7" t="s">
        <v>2070</v>
      </c>
      <c r="I11" s="7" t="s">
        <v>2072</v>
      </c>
      <c r="J11" s="7">
        <v>1125</v>
      </c>
      <c r="K11" s="7">
        <v>30</v>
      </c>
      <c r="L11" s="7"/>
      <c r="M11" s="7">
        <v>20</v>
      </c>
      <c r="N11" s="7"/>
    </row>
    <row r="12" spans="1:14" s="37" customFormat="1" ht="33.75" customHeight="1">
      <c r="A12" s="7">
        <v>5</v>
      </c>
      <c r="B12" s="7" t="s">
        <v>1150</v>
      </c>
      <c r="C12" s="7" t="s">
        <v>1160</v>
      </c>
      <c r="D12" s="7" t="s">
        <v>1404</v>
      </c>
      <c r="E12" s="7" t="s">
        <v>743</v>
      </c>
      <c r="F12" s="7" t="s">
        <v>1440</v>
      </c>
      <c r="G12" s="7" t="s">
        <v>486</v>
      </c>
      <c r="H12" s="7" t="s">
        <v>3112</v>
      </c>
      <c r="I12" s="7" t="s">
        <v>1161</v>
      </c>
      <c r="J12" s="7">
        <v>348</v>
      </c>
      <c r="K12" s="7">
        <v>20</v>
      </c>
      <c r="L12" s="7"/>
      <c r="M12" s="7">
        <v>12</v>
      </c>
      <c r="N12" s="7"/>
    </row>
    <row r="13" spans="1:14" s="37" customFormat="1" ht="44.25" customHeight="1">
      <c r="A13" s="7">
        <v>6</v>
      </c>
      <c r="B13" s="7" t="s">
        <v>1150</v>
      </c>
      <c r="C13" s="7" t="s">
        <v>1162</v>
      </c>
      <c r="D13" s="7" t="s">
        <v>340</v>
      </c>
      <c r="E13" s="7" t="s">
        <v>743</v>
      </c>
      <c r="F13" s="7" t="s">
        <v>1440</v>
      </c>
      <c r="G13" s="7" t="s">
        <v>486</v>
      </c>
      <c r="H13" s="7" t="s">
        <v>2068</v>
      </c>
      <c r="I13" s="7" t="s">
        <v>1163</v>
      </c>
      <c r="J13" s="7">
        <v>825</v>
      </c>
      <c r="K13" s="7">
        <v>20</v>
      </c>
      <c r="L13" s="7"/>
      <c r="M13" s="7">
        <v>12</v>
      </c>
      <c r="N13" s="7"/>
    </row>
    <row r="14" spans="1:14" ht="30.75" customHeight="1">
      <c r="A14" s="7">
        <v>7</v>
      </c>
      <c r="B14" s="7" t="s">
        <v>1150</v>
      </c>
      <c r="C14" s="7" t="s">
        <v>2076</v>
      </c>
      <c r="D14" s="7" t="s">
        <v>2065</v>
      </c>
      <c r="E14" s="7" t="s">
        <v>2066</v>
      </c>
      <c r="F14" s="7" t="s">
        <v>2067</v>
      </c>
      <c r="G14" s="7" t="s">
        <v>2064</v>
      </c>
      <c r="H14" s="7" t="s">
        <v>2599</v>
      </c>
      <c r="I14" s="7" t="s">
        <v>2074</v>
      </c>
      <c r="J14" s="7">
        <v>136</v>
      </c>
      <c r="K14" s="7">
        <v>3.6</v>
      </c>
      <c r="L14" s="7"/>
      <c r="M14" s="7">
        <v>3.6</v>
      </c>
      <c r="N14" s="192"/>
    </row>
  </sheetData>
  <sheetProtection/>
  <mergeCells count="4">
    <mergeCell ref="A4:D4"/>
    <mergeCell ref="A7:D7"/>
    <mergeCell ref="A1:N1"/>
    <mergeCell ref="A3:D3"/>
  </mergeCells>
  <printOptions/>
  <pageMargins left="0.7480314960629921" right="0.7480314960629921" top="0.7874015748031497" bottom="0.7874015748031497" header="0.5118110236220472" footer="0.5118110236220472"/>
  <pageSetup horizontalDpi="200" verticalDpi="200" orientation="landscape" paperSize="8" r:id="rId1"/>
  <headerFooter alignWithMargins="0">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2012-07-03T01:24:57Z</cp:lastPrinted>
  <dcterms:created xsi:type="dcterms:W3CDTF">1996-12-17T01:32:42Z</dcterms:created>
  <dcterms:modified xsi:type="dcterms:W3CDTF">2012-09-26T09:21:29Z</dcterms:modified>
  <cp:category/>
  <cp:version/>
  <cp:contentType/>
  <cp:contentStatus/>
</cp:coreProperties>
</file>